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970" tabRatio="842" activeTab="16"/>
  </bookViews>
  <sheets>
    <sheet name="D61" sheetId="1" r:id="rId1"/>
    <sheet name="D62" sheetId="2" r:id="rId2"/>
    <sheet name="D63" sheetId="3" r:id="rId3"/>
    <sheet name="D64" sheetId="4" r:id="rId4"/>
    <sheet name="D65" sheetId="5" r:id="rId5"/>
    <sheet name="D66" sheetId="6" r:id="rId6"/>
    <sheet name="KCT05" sheetId="7" r:id="rId7"/>
    <sheet name="CTN36" sheetId="8" r:id="rId8"/>
    <sheet name="D611" sheetId="9" r:id="rId9"/>
    <sheet name="d6212015" sheetId="10" r:id="rId10"/>
    <sheet name="D63a1 (2)" sheetId="11" r:id="rId11"/>
    <sheet name="D63b1" sheetId="12" r:id="rId12"/>
    <sheet name="d641 (2)" sheetId="13" r:id="rId13"/>
    <sheet name="D651 " sheetId="14" r:id="rId14"/>
    <sheet name="d661 (2)" sheetId="15" r:id="rId15"/>
    <sheet name="KCT051" sheetId="16" r:id="rId16"/>
    <sheet name="CTN36 ki i (2)" sheetId="17" r:id="rId17"/>
  </sheets>
  <definedNames>
    <definedName name="_xlnm.Print_Titles" localSheetId="7">'CTN36'!$5:$6</definedName>
    <definedName name="_xlnm.Print_Titles" localSheetId="16">'CTN36 ki i (2)'!$5:$6</definedName>
    <definedName name="_xlnm.Print_Titles" localSheetId="0">'D61'!$5:$6</definedName>
    <definedName name="_xlnm.Print_Titles" localSheetId="8">'D611'!$5:$6</definedName>
    <definedName name="_xlnm.Print_Titles" localSheetId="1">'D62'!$5:$6</definedName>
    <definedName name="_xlnm.Print_Titles" localSheetId="9">'d6212015'!$5:$6</definedName>
    <definedName name="_xlnm.Print_Titles" localSheetId="2">'D63'!$5:$6</definedName>
    <definedName name="_xlnm.Print_Titles" localSheetId="10">'D63a1 (2)'!$5:$6</definedName>
    <definedName name="_xlnm.Print_Titles" localSheetId="11">'D63b1'!$5:$6</definedName>
    <definedName name="_xlnm.Print_Titles" localSheetId="3">'D64'!$5:$6</definedName>
    <definedName name="_xlnm.Print_Titles" localSheetId="12">'d641 (2)'!$5:$6</definedName>
    <definedName name="_xlnm.Print_Titles" localSheetId="4">'D65'!$5:$6</definedName>
    <definedName name="_xlnm.Print_Titles" localSheetId="13">'D651 '!$5:$6</definedName>
    <definedName name="_xlnm.Print_Titles" localSheetId="5">'D66'!$5:$6</definedName>
    <definedName name="_xlnm.Print_Titles" localSheetId="14">'d661 (2)'!$5:$6</definedName>
    <definedName name="_xlnm.Print_Titles" localSheetId="6">'KCT05'!$5:$6</definedName>
    <definedName name="_xlnm.Print_Titles" localSheetId="15">'KCT051'!$5:$6</definedName>
  </definedNames>
  <calcPr fullCalcOnLoad="1"/>
</workbook>
</file>

<file path=xl/sharedStrings.xml><?xml version="1.0" encoding="utf-8"?>
<sst xmlns="http://schemas.openxmlformats.org/spreadsheetml/2006/main" count="2006" uniqueCount="682">
  <si>
    <t>tt</t>
  </si>
  <si>
    <t>XÕp lo¹i</t>
  </si>
  <si>
    <t>Ghi chó</t>
  </si>
  <si>
    <t>ban gi¸m hiÖu</t>
  </si>
  <si>
    <t>tbc</t>
  </si>
  <si>
    <t>phßng ®µo t¹o</t>
  </si>
  <si>
    <t>Lª ThÞ Hoa</t>
  </si>
  <si>
    <t>ng­êi lËp</t>
  </si>
  <si>
    <t xml:space="preserve">M«n häc
Hä tªn           </t>
  </si>
  <si>
    <t>Anh</t>
  </si>
  <si>
    <t>Duy</t>
  </si>
  <si>
    <t>Huy</t>
  </si>
  <si>
    <t>Thanh</t>
  </si>
  <si>
    <t>M1: ChÝnh trÞ</t>
  </si>
  <si>
    <t>M2: Tin häc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</si>
  <si>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</si>
  <si>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</si>
  <si>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</si>
  <si>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</si>
  <si>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</si>
  <si>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</si>
  <si>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</si>
  <si>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</si>
  <si>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</si>
  <si>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</si>
  <si>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</si>
  <si>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</si>
  <si>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</si>
  <si>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</si>
  <si>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</si>
  <si>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</si>
  <si>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</si>
  <si>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</si>
  <si>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</si>
  <si>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r>
      <t>tr­êng trung cÊp 
Kü thuËt - nghiÖp vô h¶I phßng</t>
    </r>
    <r>
      <rPr>
        <sz val="10"/>
        <rFont val=".VnTimeH"/>
        <family val="2"/>
      </rPr>
      <t xml:space="preserve">
</t>
    </r>
    <r>
      <rPr>
        <b/>
        <sz val="12"/>
        <rFont val=".VnTimeH"/>
        <family val="2"/>
      </rPr>
      <t>phßng ®µo t¹o</t>
    </r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</si>
  <si>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2"/>
        <rFont val=".VnTime"/>
        <family val="2"/>
      </rPr>
      <t>§éc lËp - Tù  Do - H¹nh phóc</t>
    </r>
  </si>
  <si>
    <t>Nam</t>
  </si>
  <si>
    <t>Phong</t>
  </si>
  <si>
    <t>Trung</t>
  </si>
  <si>
    <t>Chung</t>
  </si>
  <si>
    <t>Linh</t>
  </si>
  <si>
    <t>Minh</t>
  </si>
  <si>
    <t>Quang</t>
  </si>
  <si>
    <t>M3: GDTC</t>
  </si>
  <si>
    <t>M4: AV</t>
  </si>
  <si>
    <t>M5: Ph¸p luËt</t>
  </si>
  <si>
    <t>®iÓm trung b×nh c¶ n¨m</t>
  </si>
  <si>
    <t>®iÓm 
rÌn
 luyÖn</t>
  </si>
  <si>
    <t>H¶i phßng, ngµy …. th¸ng …. n¨m 2012</t>
  </si>
  <si>
    <t>L· §×nh KÕ</t>
  </si>
  <si>
    <t>NguyÔn ThÞ BÝch</t>
  </si>
  <si>
    <t>* Tæng sè xÕp lo¹i: TB.Kh¸: 37hs=100%</t>
  </si>
  <si>
    <t>* §ñ ®iÒu kiÖn dù thi TN: 37/47hs=100%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</si>
  <si>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</si>
  <si>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</si>
  <si>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</si>
  <si>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</si>
  <si>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</si>
  <si>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</si>
  <si>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</si>
  <si>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</si>
  <si>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</si>
  <si>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M4: Ngo¹i ng÷</t>
  </si>
  <si>
    <t>M6: GDQP</t>
  </si>
  <si>
    <t>M7: An toµn ®iÖn</t>
  </si>
  <si>
    <t>M8: §iÖn kü thuËt</t>
  </si>
  <si>
    <t>M9: VÏ KT</t>
  </si>
  <si>
    <t>M10: VÏ ®iÖn</t>
  </si>
  <si>
    <t>M11: VL§</t>
  </si>
  <si>
    <t>M12: KhÝ cô ®iÖn</t>
  </si>
  <si>
    <t>M13: §iÖn tö c¬ b¶n</t>
  </si>
  <si>
    <t>M14: Kü thuËt nguéi</t>
  </si>
  <si>
    <t>M16: §o l­êng ®iÖn</t>
  </si>
  <si>
    <t>M17: M¸y ®iÖn</t>
  </si>
  <si>
    <t>M19: Cung cÊp ®iÖn</t>
  </si>
  <si>
    <t>M21: TH trang bÞ ®iÖn</t>
  </si>
  <si>
    <t>M22: PLC c¬ b¶n</t>
  </si>
  <si>
    <t>M23: TT tèt nghiÖp</t>
  </si>
  <si>
    <t>M24: KT L§§</t>
  </si>
  <si>
    <t>M26: §T øng dông</t>
  </si>
  <si>
    <t>M27: Kü thuËt sè</t>
  </si>
  <si>
    <t>M28: Kü thuËt l¹nh</t>
  </si>
  <si>
    <t>Giang</t>
  </si>
  <si>
    <t>Long</t>
  </si>
  <si>
    <t>Phi</t>
  </si>
  <si>
    <t>Thu</t>
  </si>
  <si>
    <t>Trang</t>
  </si>
  <si>
    <t>H¶i phßng, ngµy …. th¸ng …. n¨m 2013</t>
  </si>
  <si>
    <t>M29</t>
  </si>
  <si>
    <t>M30</t>
  </si>
  <si>
    <t>M31</t>
  </si>
  <si>
    <t>M32</t>
  </si>
  <si>
    <t>M33</t>
  </si>
  <si>
    <t>®iÓm tæng kÕt khãa häc</t>
  </si>
  <si>
    <t>®iÓm 
TB rÌn
 luyÖn</t>
  </si>
  <si>
    <t>* Tæng sè xÕp lo¹i: TB.Kh¸: 33hs=100%</t>
  </si>
  <si>
    <t>* §ñ ®iÒu kiÖn dù thi TN: 33/33hs=100%</t>
  </si>
  <si>
    <t>M6: GDQP - AN</t>
  </si>
  <si>
    <t>M7: BHL§</t>
  </si>
  <si>
    <t>Ly</t>
  </si>
  <si>
    <t>M18: SC vµ VH M§</t>
  </si>
  <si>
    <t>M20: Trang bÞ ®iÖn</t>
  </si>
  <si>
    <t>M25: C§ §K LT cì nhá</t>
  </si>
  <si>
    <t>M15: TB§ gia dông</t>
  </si>
  <si>
    <t>M6: VÏ kü thuËt</t>
  </si>
  <si>
    <t>M7: C¬ kü thuËt</t>
  </si>
  <si>
    <t>M8: VL c¬ khÝ</t>
  </si>
  <si>
    <t>M9: Dung sai l¾p ghÐp</t>
  </si>
  <si>
    <t>M10: Kü thuËt ®iÖn</t>
  </si>
  <si>
    <t>M11: KT AT vµ BHL§</t>
  </si>
  <si>
    <t>M12: KT n©ng chuyÓn</t>
  </si>
  <si>
    <t>M13: SD dông cô ®o kiÓm</t>
  </si>
  <si>
    <t>M14: Gia c«ng kim lo¹i b»ng PP thñ c«ng</t>
  </si>
  <si>
    <t>M15: T¹o ph«i b»ng m¸y gia c«ng ¸p lùc</t>
  </si>
  <si>
    <t>M16: Hµn HQ tay CB</t>
  </si>
  <si>
    <t>M17: Hµn khÝ</t>
  </si>
  <si>
    <t>M18: C¾t kim lo¹i b»ng nhiÖt</t>
  </si>
  <si>
    <t>M19: Hµn trong MTkhÝ b¶o vÖ CO2 c¬ b¶n</t>
  </si>
  <si>
    <t>M20: SD cÇu trôc</t>
  </si>
  <si>
    <t>M21: L§ vµ thö thiÕt bÞ</t>
  </si>
  <si>
    <t>M22: Hoµn thiÖn bÓ mÆt SP</t>
  </si>
  <si>
    <t>M23: Gia c«ng dÇm</t>
  </si>
  <si>
    <t>M24: Gia c«ng v× kÌo</t>
  </si>
  <si>
    <t>M25: Gia c«ng cét</t>
  </si>
  <si>
    <t>M26: L¾p dùng cét, dÇm</t>
  </si>
  <si>
    <t>M27: L¾p nhµ CN</t>
  </si>
  <si>
    <t>M28: Thùc tËp tèt nghiÖp</t>
  </si>
  <si>
    <t>M29: SD m¸y tr¾c ®Þa</t>
  </si>
  <si>
    <t>M30: C¾t KLT trªn MG T§</t>
  </si>
  <si>
    <t>M31: Hµn T§ d­íi lípthuèc</t>
  </si>
  <si>
    <t>M32: L§HT chèng sÐt</t>
  </si>
  <si>
    <t>M33: SX vµ LD cèt thÐp</t>
  </si>
  <si>
    <t>®iÓm trung b×nh toµn khãa</t>
  </si>
  <si>
    <t>* Tæng sè xÕp lo¹i:</t>
  </si>
  <si>
    <t xml:space="preserve"> Kh¸: 3/45hs=6.7%</t>
  </si>
  <si>
    <t xml:space="preserve"> TB.Kh¸: 42/45hs=93,3%</t>
  </si>
  <si>
    <t>* §ñ ®iÒu kiÖn dù thi TN: 45/45hs=100%</t>
  </si>
  <si>
    <t>H¶i phßng, ngµy …. th¸ng …. n¨m 2014</t>
  </si>
  <si>
    <t xml:space="preserve">                                                                                                                                                      </t>
  </si>
  <si>
    <t>Dung</t>
  </si>
  <si>
    <t>tbc
häc tËp</t>
  </si>
  <si>
    <t>®iÓm 
rÌn luyÖn</t>
  </si>
  <si>
    <t>XÕp lo¹i rÌn luyÖn</t>
  </si>
  <si>
    <t xml:space="preserve">* Tæng sè xÕp lo¹i: </t>
  </si>
  <si>
    <t>Lê Văn</t>
  </si>
  <si>
    <t>Đồng</t>
  </si>
  <si>
    <t>Phạm Tiến</t>
  </si>
  <si>
    <t>Đạt</t>
  </si>
  <si>
    <t>Bùi Văn</t>
  </si>
  <si>
    <t>Đức</t>
  </si>
  <si>
    <t>Nguyễn Đắc</t>
  </si>
  <si>
    <t>Bùi Quang</t>
  </si>
  <si>
    <t>Phạm Tư</t>
  </si>
  <si>
    <t>Bính</t>
  </si>
  <si>
    <t>Nguyễn Thanh</t>
  </si>
  <si>
    <t>Công</t>
  </si>
  <si>
    <t>Nguyễn Đức</t>
  </si>
  <si>
    <t xml:space="preserve">Nguyễn Hoàng  </t>
  </si>
  <si>
    <t>Dương</t>
  </si>
  <si>
    <t>Đặng Văn</t>
  </si>
  <si>
    <t>Dưỡng</t>
  </si>
  <si>
    <t>Dũng</t>
  </si>
  <si>
    <t>Cù Văn</t>
  </si>
  <si>
    <t xml:space="preserve">Lê Văn  </t>
  </si>
  <si>
    <t>Trần Văn</t>
  </si>
  <si>
    <t>Hải</t>
  </si>
  <si>
    <t xml:space="preserve">Nguyên Quang  </t>
  </si>
  <si>
    <t>Hinh</t>
  </si>
  <si>
    <t xml:space="preserve">Lê Văn </t>
  </si>
  <si>
    <t>Hiện</t>
  </si>
  <si>
    <t>Nguyễn Bá</t>
  </si>
  <si>
    <t>Hiếu</t>
  </si>
  <si>
    <t xml:space="preserve">Vũ Duy </t>
  </si>
  <si>
    <t>Hoàng</t>
  </si>
  <si>
    <t>Nguyễn Văn</t>
  </si>
  <si>
    <t>Hoàng Công</t>
  </si>
  <si>
    <t>Kiên</t>
  </si>
  <si>
    <t xml:space="preserve">Bùi Doãn </t>
  </si>
  <si>
    <t>Lợi</t>
  </si>
  <si>
    <t xml:space="preserve">Trần Thăng </t>
  </si>
  <si>
    <t>Bùi Duy</t>
  </si>
  <si>
    <t>Phương</t>
  </si>
  <si>
    <t>Quân</t>
  </si>
  <si>
    <t xml:space="preserve">Võ Văn </t>
  </si>
  <si>
    <t>Quý</t>
  </si>
  <si>
    <t>Quyết</t>
  </si>
  <si>
    <t xml:space="preserve">Nguyễn Văn </t>
  </si>
  <si>
    <t>Sơn</t>
  </si>
  <si>
    <t xml:space="preserve">Vũ Đức </t>
  </si>
  <si>
    <t>Sĩ</t>
  </si>
  <si>
    <t>Đào Đức</t>
  </si>
  <si>
    <t>Tài</t>
  </si>
  <si>
    <t xml:space="preserve">Vi Văn </t>
  </si>
  <si>
    <t>Thông</t>
  </si>
  <si>
    <t>Nguyễn Chí</t>
  </si>
  <si>
    <t>Thành</t>
  </si>
  <si>
    <t>Thức</t>
  </si>
  <si>
    <t>Thuần</t>
  </si>
  <si>
    <t xml:space="preserve">Nguyễn Hữu </t>
  </si>
  <si>
    <t>Tùng</t>
  </si>
  <si>
    <t xml:space="preserve">Nguyễn Mạnh </t>
  </si>
  <si>
    <t>Đỗ Văn</t>
  </si>
  <si>
    <t>Tú</t>
  </si>
  <si>
    <t xml:space="preserve">Đào Văn </t>
  </si>
  <si>
    <t>Từ</t>
  </si>
  <si>
    <t xml:space="preserve">Hoàng Văn </t>
  </si>
  <si>
    <t>Tuấn</t>
  </si>
  <si>
    <t>Nguyễn Huy</t>
  </si>
  <si>
    <t>Vững</t>
  </si>
  <si>
    <t>Vũ Văn</t>
  </si>
  <si>
    <t>Hiệu</t>
  </si>
  <si>
    <t>Bùi Kim</t>
  </si>
  <si>
    <t>Hoàn</t>
  </si>
  <si>
    <t>Ngô Thị Thu</t>
  </si>
  <si>
    <t>Huyền</t>
  </si>
  <si>
    <t>Nguyễn Quốc</t>
  </si>
  <si>
    <t>Kỳ</t>
  </si>
  <si>
    <t>Nguyễn Bích</t>
  </si>
  <si>
    <t>Liên</t>
  </si>
  <si>
    <t xml:space="preserve">Vũ Thế </t>
  </si>
  <si>
    <t>Vũ Tuyết</t>
  </si>
  <si>
    <t>Phạm Nhật</t>
  </si>
  <si>
    <t>Phạm Văn</t>
  </si>
  <si>
    <t>Trần Đức</t>
  </si>
  <si>
    <t>Phạm Hoàng</t>
  </si>
  <si>
    <t>Thường</t>
  </si>
  <si>
    <t>Thế</t>
  </si>
  <si>
    <t>Hoàng Văn</t>
  </si>
  <si>
    <t>Tiến</t>
  </si>
  <si>
    <t>Lê Quốc</t>
  </si>
  <si>
    <t>Việt</t>
  </si>
  <si>
    <t xml:space="preserve">Trần Quang </t>
  </si>
  <si>
    <t xml:space="preserve">Lại Thanh </t>
  </si>
  <si>
    <t>Bình</t>
  </si>
  <si>
    <t>Bắc</t>
  </si>
  <si>
    <t>Đỗ Đức</t>
  </si>
  <si>
    <t>Nguyễn Thị Thùy</t>
  </si>
  <si>
    <t xml:space="preserve">Phạm Văn </t>
  </si>
  <si>
    <t xml:space="preserve">Lại Thị </t>
  </si>
  <si>
    <t xml:space="preserve">Hương </t>
  </si>
  <si>
    <t xml:space="preserve">Nguyễn Thu </t>
  </si>
  <si>
    <t>Nguyễn Thị</t>
  </si>
  <si>
    <t>Hường</t>
  </si>
  <si>
    <t xml:space="preserve">Bùi Văn </t>
  </si>
  <si>
    <t>Hùng</t>
  </si>
  <si>
    <t xml:space="preserve">Phạm Thị Thu </t>
  </si>
  <si>
    <t>Hiền</t>
  </si>
  <si>
    <t>Phạm Việt</t>
  </si>
  <si>
    <t>Hưng</t>
  </si>
  <si>
    <t xml:space="preserve">Vũ Văn </t>
  </si>
  <si>
    <t>Hòa</t>
  </si>
  <si>
    <t xml:space="preserve">Đỗ Văn </t>
  </si>
  <si>
    <t xml:space="preserve">Bùi Thị </t>
  </si>
  <si>
    <t xml:space="preserve">Lai Văn </t>
  </si>
  <si>
    <t>Nhất</t>
  </si>
  <si>
    <t xml:space="preserve">Cao Hồng </t>
  </si>
  <si>
    <t xml:space="preserve">Lại Văn </t>
  </si>
  <si>
    <t>Bùi Ngọc</t>
  </si>
  <si>
    <t>Tường</t>
  </si>
  <si>
    <t xml:space="preserve">Hoàng Trung </t>
  </si>
  <si>
    <t xml:space="preserve">Nguyễn Thị </t>
  </si>
  <si>
    <t>Thoan</t>
  </si>
  <si>
    <t xml:space="preserve">Vũ Thanh </t>
  </si>
  <si>
    <t>Thuỷ</t>
  </si>
  <si>
    <t xml:space="preserve">Nguyễn Thị Thuỳ </t>
  </si>
  <si>
    <t>Trường</t>
  </si>
  <si>
    <t>Tuân</t>
  </si>
  <si>
    <t>Vui</t>
  </si>
  <si>
    <t>Ngọc</t>
  </si>
  <si>
    <t>M11: LK ®iÖn tö</t>
  </si>
  <si>
    <t>M12: §o l­êng ®iÖn tö</t>
  </si>
  <si>
    <t>M13: M¹ch ®iÖn tö</t>
  </si>
  <si>
    <t>M14: Vi m¹ch t­¬ng tù</t>
  </si>
  <si>
    <t>M15: KT xung sè</t>
  </si>
  <si>
    <t>M16: M¸y ®iÖn</t>
  </si>
  <si>
    <t>M17: KT c¶m biÕn</t>
  </si>
  <si>
    <t>M18: trang bÞ ®iÖn</t>
  </si>
  <si>
    <t>M19: §iÖn c¬ b¶n</t>
  </si>
  <si>
    <t>M20: §iÖn tö c¬ b¶n</t>
  </si>
  <si>
    <t>M21: §iÖn tö c«ng suÊt</t>
  </si>
  <si>
    <t>M22: TT KT xung - sè</t>
  </si>
  <si>
    <t>M23: Vi xö lý</t>
  </si>
  <si>
    <t>M24: PLC</t>
  </si>
  <si>
    <t>M25: TT tèt nghiÖp</t>
  </si>
  <si>
    <t>M26: KT truyÒn thanh</t>
  </si>
  <si>
    <t>M27: KT truyÒn h×nh</t>
  </si>
  <si>
    <t>líp: 61</t>
  </si>
  <si>
    <t xml:space="preserve">Anh </t>
  </si>
  <si>
    <t>Lê Đức</t>
  </si>
  <si>
    <t xml:space="preserve">Hoàng Mạnh  </t>
  </si>
  <si>
    <t xml:space="preserve">Nguyễn Thành </t>
  </si>
  <si>
    <t xml:space="preserve">Đạt </t>
  </si>
  <si>
    <t>Đông</t>
  </si>
  <si>
    <t xml:space="preserve">Nguyễn Tiến  </t>
  </si>
  <si>
    <t xml:space="preserve">Nguyễn Việt  </t>
  </si>
  <si>
    <t>Hà</t>
  </si>
  <si>
    <t xml:space="preserve">Tạ Thị </t>
  </si>
  <si>
    <t xml:space="preserve">Hà </t>
  </si>
  <si>
    <t xml:space="preserve">Vũ Trung </t>
  </si>
  <si>
    <t xml:space="preserve">Hiếu </t>
  </si>
  <si>
    <t xml:space="preserve">Nguyễn Đình  </t>
  </si>
  <si>
    <t xml:space="preserve">Lương Thanh  </t>
  </si>
  <si>
    <t xml:space="preserve">Hoàng Văn  </t>
  </si>
  <si>
    <t xml:space="preserve">Nguyễn Văn  </t>
  </si>
  <si>
    <t xml:space="preserve">Hữu </t>
  </si>
  <si>
    <t xml:space="preserve">Phạm Thu  </t>
  </si>
  <si>
    <t xml:space="preserve">Vũ Văn  </t>
  </si>
  <si>
    <t>Khải</t>
  </si>
  <si>
    <t xml:space="preserve">Làn </t>
  </si>
  <si>
    <t xml:space="preserve">Vương Thị  </t>
  </si>
  <si>
    <t>Lệ</t>
  </si>
  <si>
    <t xml:space="preserve">Đặng Hoài  </t>
  </si>
  <si>
    <t xml:space="preserve">Đồng Văn  </t>
  </si>
  <si>
    <t>Luân</t>
  </si>
  <si>
    <t xml:space="preserve">Đỗ Thị Kim  </t>
  </si>
  <si>
    <t>Ngân</t>
  </si>
  <si>
    <t xml:space="preserve">Nguyễn Thị Thu  </t>
  </si>
  <si>
    <t xml:space="preserve">Trương Văn  </t>
  </si>
  <si>
    <t>Tâm</t>
  </si>
  <si>
    <t xml:space="preserve">Nguyễn Thị Phương  </t>
  </si>
  <si>
    <t xml:space="preserve">Thúy </t>
  </si>
  <si>
    <t xml:space="preserve">Phạm Thị Thu  </t>
  </si>
  <si>
    <t>Thùy</t>
  </si>
  <si>
    <t xml:space="preserve">Đỗ Mạnh  </t>
  </si>
  <si>
    <t>Trưởng</t>
  </si>
  <si>
    <t xml:space="preserve">Nguyễn Thế </t>
  </si>
  <si>
    <t>Uy</t>
  </si>
  <si>
    <t>Lê Tuấn</t>
  </si>
  <si>
    <t>Chiến</t>
  </si>
  <si>
    <t>Nguyễn Ngọc</t>
  </si>
  <si>
    <t>Cường</t>
  </si>
  <si>
    <t>Bùi Đình</t>
  </si>
  <si>
    <t>Đại</t>
  </si>
  <si>
    <t>Nguyễn Thành</t>
  </si>
  <si>
    <t>Vũ Tiến</t>
  </si>
  <si>
    <t>Lương Văn</t>
  </si>
  <si>
    <t>Trịnh Quang</t>
  </si>
  <si>
    <t>Dư</t>
  </si>
  <si>
    <t>Phạm Thị</t>
  </si>
  <si>
    <t>Vũ Minh</t>
  </si>
  <si>
    <t>Nguyễn Minh</t>
  </si>
  <si>
    <t>Trịnh Quốc</t>
  </si>
  <si>
    <t>Nguyễn Thị Minh</t>
  </si>
  <si>
    <t>Huệ</t>
  </si>
  <si>
    <t>Mạnh</t>
  </si>
  <si>
    <t>Bùi Thị</t>
  </si>
  <si>
    <t>Nhàn</t>
  </si>
  <si>
    <t>Phúc</t>
  </si>
  <si>
    <t>Trịnh Văn</t>
  </si>
  <si>
    <t>Đinh Văn</t>
  </si>
  <si>
    <t>Nguyễn Tiến</t>
  </si>
  <si>
    <t>Nguyễn Thị Thanh</t>
  </si>
  <si>
    <t>Đào Viết</t>
  </si>
  <si>
    <t>Trọng</t>
  </si>
  <si>
    <t>Xuân</t>
  </si>
  <si>
    <t>Nguyễn Xuân</t>
  </si>
  <si>
    <t>Vương Văn</t>
  </si>
  <si>
    <t>Báu</t>
  </si>
  <si>
    <t>Đỗ Duy</t>
  </si>
  <si>
    <t>Biên</t>
  </si>
  <si>
    <t>Vũ Trọng</t>
  </si>
  <si>
    <t>Cương</t>
  </si>
  <si>
    <t>Cảnh</t>
  </si>
  <si>
    <t>Đặng Xuân</t>
  </si>
  <si>
    <t>Diệu</t>
  </si>
  <si>
    <t>Đoàn Thị Thu</t>
  </si>
  <si>
    <t>Phạm Ngọc</t>
  </si>
  <si>
    <t>Nguyễn Lê Đức</t>
  </si>
  <si>
    <t>Ngô Trung</t>
  </si>
  <si>
    <t>Lâm</t>
  </si>
  <si>
    <t>Đỗ Thị</t>
  </si>
  <si>
    <t>Đoàn Văn</t>
  </si>
  <si>
    <t>Phượng</t>
  </si>
  <si>
    <t>Trần Công</t>
  </si>
  <si>
    <t>Phạm Trung</t>
  </si>
  <si>
    <t>Tấn</t>
  </si>
  <si>
    <t>Thắng</t>
  </si>
  <si>
    <t>Thượng</t>
  </si>
  <si>
    <t>Phạm Thị Thu</t>
  </si>
  <si>
    <t>Nguyễn Như</t>
  </si>
  <si>
    <t>Ý</t>
  </si>
  <si>
    <t xml:space="preserve">Đoàn Quang </t>
  </si>
  <si>
    <t xml:space="preserve">Vũ Thành </t>
  </si>
  <si>
    <t xml:space="preserve">Trần Đức </t>
  </si>
  <si>
    <t xml:space="preserve">Lưu Ngọc </t>
  </si>
  <si>
    <t xml:space="preserve">Nguyễn Đức </t>
  </si>
  <si>
    <t xml:space="preserve">Nguyễn Anh </t>
  </si>
  <si>
    <t>Hào</t>
  </si>
  <si>
    <t xml:space="preserve">Nguyễn Hiếu </t>
  </si>
  <si>
    <t xml:space="preserve">Học </t>
  </si>
  <si>
    <t xml:space="preserve">Lương Văn </t>
  </si>
  <si>
    <t>Hậu</t>
  </si>
  <si>
    <t xml:space="preserve">Đoàn Phúc </t>
  </si>
  <si>
    <t xml:space="preserve">Hậu </t>
  </si>
  <si>
    <t xml:space="preserve">Hùng </t>
  </si>
  <si>
    <t>Nguyễn Hoàng</t>
  </si>
  <si>
    <t>Phạm Quang</t>
  </si>
  <si>
    <t xml:space="preserve">Trần Thành </t>
  </si>
  <si>
    <t xml:space="preserve">Lộc </t>
  </si>
  <si>
    <t xml:space="preserve">Vũ Quang </t>
  </si>
  <si>
    <t xml:space="preserve">Nguyễn Hoàng </t>
  </si>
  <si>
    <t xml:space="preserve">Tạ Thành </t>
  </si>
  <si>
    <t xml:space="preserve">Nam </t>
  </si>
  <si>
    <t xml:space="preserve">Ngọc </t>
  </si>
  <si>
    <t xml:space="preserve">Lê Hữu </t>
  </si>
  <si>
    <t>Phước</t>
  </si>
  <si>
    <t>Nguyễn Đình</t>
  </si>
  <si>
    <t>Phú</t>
  </si>
  <si>
    <t xml:space="preserve">Tô Văn </t>
  </si>
  <si>
    <t xml:space="preserve">Quý </t>
  </si>
  <si>
    <t xml:space="preserve">Hoàng Lưu Linh </t>
  </si>
  <si>
    <t xml:space="preserve">Quyền </t>
  </si>
  <si>
    <t xml:space="preserve">Lã Viết </t>
  </si>
  <si>
    <t>Tỉnh</t>
  </si>
  <si>
    <t xml:space="preserve">Trình </t>
  </si>
  <si>
    <t>Nguyễn Đức Tuyến</t>
  </si>
  <si>
    <t xml:space="preserve">Vinh </t>
  </si>
  <si>
    <t>M7: An toµn L§ ®iÖn l¹nh</t>
  </si>
  <si>
    <t>M10: C¬ kü thuËt</t>
  </si>
  <si>
    <t>M11: VL ®iÖn l¹nh</t>
  </si>
  <si>
    <t>M12: C¬ së KT nhiÖt vµ ®iÒu hßa kh«ng khÝ</t>
  </si>
  <si>
    <t>M13: KT ®iÖn tö</t>
  </si>
  <si>
    <t>M14: M¸y ®iÖn</t>
  </si>
  <si>
    <t>M15: Trang bÞ ®iÖn</t>
  </si>
  <si>
    <t>M16: Thùc tËp nguéi</t>
  </si>
  <si>
    <t>M17: thùc tËp hµn</t>
  </si>
  <si>
    <t>M18: thùc tËp gß</t>
  </si>
  <si>
    <t>M19: §o l­êng ®iÖn l¹nh</t>
  </si>
  <si>
    <t>M20: L¹nh c¬ b¶n</t>
  </si>
  <si>
    <t>M21: HT m¸y l¹nh DD</t>
  </si>
  <si>
    <t>M22: HT m¸y l¹nh CN</t>
  </si>
  <si>
    <t>M23: HT ®iÒu hßa KK côc bé</t>
  </si>
  <si>
    <t>M24: HT §H KK trung t©m</t>
  </si>
  <si>
    <t>M26: KT vi XL</t>
  </si>
  <si>
    <t>M27: §T c«ng suÊt</t>
  </si>
  <si>
    <t>M28: KT sè</t>
  </si>
  <si>
    <t>M29: CN lµm l¹nh míi</t>
  </si>
  <si>
    <t>M30: CN ®iÒu hßa KK míi</t>
  </si>
  <si>
    <t>Chương Công</t>
  </si>
  <si>
    <t>Nguyễn Thế</t>
  </si>
  <si>
    <t>Vũ Đức</t>
  </si>
  <si>
    <t>Diệp</t>
  </si>
  <si>
    <t>Vũ Xuân</t>
  </si>
  <si>
    <t>Dương Quang</t>
  </si>
  <si>
    <t>Mậu</t>
  </si>
  <si>
    <t>Nguyện</t>
  </si>
  <si>
    <t>Phấn</t>
  </si>
  <si>
    <t>Vũ Thị</t>
  </si>
  <si>
    <t>Nguyễn Mạnh</t>
  </si>
  <si>
    <t>Quỳnh</t>
  </si>
  <si>
    <t>Sáng</t>
  </si>
  <si>
    <t>Phạm Tấn</t>
  </si>
  <si>
    <t>Thọ</t>
  </si>
  <si>
    <t>H¶i phßng, ngµy …. th¸ng …. n¨m 2015</t>
  </si>
  <si>
    <t>líp: ®64</t>
  </si>
  <si>
    <t>Không học</t>
  </si>
  <si>
    <t>Thiếu BKT</t>
  </si>
  <si>
    <t>V</t>
  </si>
  <si>
    <t>VT</t>
  </si>
  <si>
    <t>ĐT&lt;5</t>
  </si>
  <si>
    <t>Thiếu BKT và VT</t>
  </si>
  <si>
    <t>Ko học M1</t>
  </si>
  <si>
    <t>xl 
häc tËp</t>
  </si>
  <si>
    <t>xl rÌn luyÖn</t>
  </si>
  <si>
    <t>xÕp lo¹i
häc tËp</t>
  </si>
  <si>
    <t>phßng KH - ®µo t¹o</t>
  </si>
  <si>
    <t>líp: CTN136</t>
  </si>
  <si>
    <t>Đinh Đức</t>
  </si>
  <si>
    <t xml:space="preserve">Trần Anh </t>
  </si>
  <si>
    <t>Đào Thị</t>
  </si>
  <si>
    <t>Lụa</t>
  </si>
  <si>
    <t xml:space="preserve">Cao Thị Huyền </t>
  </si>
  <si>
    <t xml:space="preserve">Bùi Anh </t>
  </si>
  <si>
    <t xml:space="preserve">Tuấn </t>
  </si>
  <si>
    <t>M8: VÏ KT</t>
  </si>
  <si>
    <t>M9: Thñy lùc c¬ së</t>
  </si>
  <si>
    <t>M10: CÊp tho¸t n­íc c¬ b¶n</t>
  </si>
  <si>
    <t>M11: Nguéi c¬ b¶n</t>
  </si>
  <si>
    <t>M13: Hµn, d¸n chÊt dÎo c¬ b¶n</t>
  </si>
  <si>
    <t>M14: L¾p m¹ch ®iÖn c¬ b¶n</t>
  </si>
  <si>
    <t>M15: N©ng chuyÓn èng, thiÕt bÞ</t>
  </si>
  <si>
    <t>M16: SD dông DC thiÕt bÞ nghÒ cÊp ho¸t n­íc</t>
  </si>
  <si>
    <t>M18: Lùa chän èng, phô kiÖn, thiÕt bÞ</t>
  </si>
  <si>
    <t>M17: Khai triÓn èng, phô kiÖn cÊp tho¸t n­íc</t>
  </si>
  <si>
    <t>M19: L¾p ®Æt m¸y b¬m</t>
  </si>
  <si>
    <t>M20: L¾p ®Æt ®­êng èng cÊp n­íc</t>
  </si>
  <si>
    <t>M21: L¾p ®Æt ®­êng èng tho¸t n­íc</t>
  </si>
  <si>
    <t>M22: L¾p ®Æt thiÕt bÞ dïng n­íc</t>
  </si>
  <si>
    <t>M23: L¾p ®Æt hÖ thèng ®­êng èng, TB, CT xö lý n­íc cÊp</t>
  </si>
  <si>
    <t>M24: L¾p ®Æt HT ®­êng èng, TB, CT xö lý n­íc th¶i</t>
  </si>
  <si>
    <t>M34</t>
  </si>
  <si>
    <t>M35</t>
  </si>
  <si>
    <t>M25: VH c«ng tr×nh xö lý n­íc cÊp</t>
  </si>
  <si>
    <t>M27: VH tr¹m xö lý n­íc th¶i</t>
  </si>
  <si>
    <t>M26: VH tr¹m xö lý n­íc cÊp</t>
  </si>
  <si>
    <t>M28: VH qu¶n lý m¹ng l­íi ®­êng èng cÊp, tho¸t n­íc</t>
  </si>
  <si>
    <t>M29: Thùc tËp s¶n xuÊt</t>
  </si>
  <si>
    <t>M30: VËt liÖu</t>
  </si>
  <si>
    <t>M32: Hµn, c¾t khÝ c¬ b¶n</t>
  </si>
  <si>
    <t>M31: C¬ kü thuËt</t>
  </si>
  <si>
    <t>M33: Kü thuËt x©y, tr¸t</t>
  </si>
  <si>
    <t>M34: L§ èng qua s«ng, ®µm lÇy</t>
  </si>
  <si>
    <t>M35: Kü thuËt ®o ®¹c (tr¾c ®Þa)</t>
  </si>
  <si>
    <t xml:space="preserve">         M«n häc
  Hä tªn           </t>
  </si>
  <si>
    <t>M12: Hµn ®iÖn c¬ b¶n</t>
  </si>
  <si>
    <t xml:space="preserve">                   M«n häc
Hä tªn           </t>
  </si>
  <si>
    <r>
      <t xml:space="preserve">céng hßa x· héi chñ nghÜa viÖt nam
</t>
    </r>
    <r>
      <rPr>
        <b/>
        <sz val="13"/>
        <rFont val=".VnTime"/>
        <family val="2"/>
      </rPr>
      <t>§éc lËp - Tù do - H¹nh phóc</t>
    </r>
  </si>
  <si>
    <r>
      <t>tr­êng trung cÊp 
Kü thuËt - nghiÖp vô h¶I phßng</t>
    </r>
    <r>
      <rPr>
        <sz val="10"/>
        <rFont val=".VnTimeH"/>
        <family val="2"/>
      </rPr>
      <t xml:space="preserve">
</t>
    </r>
    <r>
      <rPr>
        <b/>
        <sz val="12"/>
        <rFont val=".VnTimeH"/>
        <family val="2"/>
      </rPr>
      <t>phßng KH - ®µo t¹o</t>
    </r>
  </si>
  <si>
    <t>M</t>
  </si>
  <si>
    <t>NghÒ: CÊp tho¸t n­íc</t>
  </si>
  <si>
    <t>líp: ®62</t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</si>
  <si>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3"/>
        <rFont val=".VnTime"/>
        <family val="2"/>
      </rPr>
      <t>§éc lËp - Tù  Do - H¹nh phóc</t>
    </r>
  </si>
  <si>
    <t>líp: Đ66</t>
  </si>
  <si>
    <t>NghÒ: §iÖn tö c«ng nghiÖp</t>
  </si>
  <si>
    <r>
      <t xml:space="preserve">tr­êng trung cÊp 
Kü thuËt - nghiÖp vô h¶I phßng
</t>
    </r>
    <r>
      <rPr>
        <b/>
        <sz val="12"/>
        <rFont val=".VnTimeH"/>
        <family val="2"/>
      </rPr>
      <t>phßng KH - ®µo t¹o</t>
    </r>
  </si>
  <si>
    <r>
      <t xml:space="preserve">céng hßa x· héi chñ nghÜa viÖt nam
</t>
    </r>
    <r>
      <rPr>
        <b/>
        <sz val="13"/>
        <rFont val=".VnTime"/>
        <family val="2"/>
      </rPr>
      <t>§éc lËp - Tù  Do - H¹nh phóc</t>
    </r>
  </si>
  <si>
    <t>phßng kh - ®µo t¹o</t>
  </si>
  <si>
    <t>líp: §62</t>
  </si>
  <si>
    <t>NghÒ: §iÖn c«ng nghiÖp</t>
  </si>
  <si>
    <t>líp: §61</t>
  </si>
  <si>
    <t>líp: §64</t>
  </si>
  <si>
    <t>líp: §65</t>
  </si>
  <si>
    <t>NghÒ: Kü thuËt m¸y l¹nh vµ ®iÒu hßa kh«ng khÝ</t>
  </si>
  <si>
    <t>M6: C¬ kü thuËt</t>
  </si>
  <si>
    <t>líp: §66</t>
  </si>
  <si>
    <t>líp: KCT05</t>
  </si>
  <si>
    <r>
      <t>céng hßa x· héi chñ nghÜa viÖt nam</t>
    </r>
    <r>
      <rPr>
        <sz val="12"/>
        <rFont val=".VnTimeH"/>
        <family val="2"/>
      </rPr>
      <t xml:space="preserve">
</t>
    </r>
    <r>
      <rPr>
        <b/>
        <sz val="13"/>
        <rFont val=".VnTime"/>
        <family val="2"/>
      </rPr>
      <t>§éc lËp - Tù  Do - H¹nh phóc</t>
    </r>
  </si>
  <si>
    <t>líp: §63B</t>
  </si>
  <si>
    <t>líp: §63A</t>
  </si>
  <si>
    <t xml:space="preserve">                    M«n häc
Hä tªn           </t>
  </si>
  <si>
    <t>+ TB.Kh¸: 03/27</t>
  </si>
  <si>
    <t>+ YÕu: 4/27</t>
  </si>
  <si>
    <t>+ KÐm: 12/27</t>
  </si>
  <si>
    <t xml:space="preserve">                       M«n häc
Hä tªn           </t>
  </si>
  <si>
    <t>+ KÐm: 19/31</t>
  </si>
  <si>
    <t xml:space="preserve">                M«n häc
 Hä tªn           </t>
  </si>
  <si>
    <t>M1: Anh v¨n</t>
  </si>
  <si>
    <t>M2: §iÖn tö c¬ b¶n</t>
  </si>
  <si>
    <t>M3: Nguéi c¬ b¶n</t>
  </si>
  <si>
    <t>M4: §o l­êng ®iÖn</t>
  </si>
  <si>
    <t>M5: M¸y ®iÖn</t>
  </si>
  <si>
    <t>M6: Kü thuËt sè</t>
  </si>
  <si>
    <t>®iÓm tæng kÕt häc kú mét n¨m  2015 - 2016</t>
  </si>
  <si>
    <t>VT M6</t>
  </si>
  <si>
    <t>Kh«ng häc M6</t>
  </si>
  <si>
    <t>VT M3</t>
  </si>
  <si>
    <t>VT M3; Kh«ng häc M6</t>
  </si>
  <si>
    <t>Kh«ng häc M3</t>
  </si>
  <si>
    <t>VT M3, M6</t>
  </si>
  <si>
    <t>Kh«ng häc M2, M3, M4, M6</t>
  </si>
  <si>
    <t>H¶i Phßng, ngµy      th¸ng       n¨m 2016</t>
  </si>
  <si>
    <t>®iÓm tæng kÕt kú 1 n¨m häc  2015 - 2016</t>
  </si>
  <si>
    <t>M1: KT xung - sè</t>
  </si>
  <si>
    <t>M2: M¸y ®iÖn</t>
  </si>
  <si>
    <t>M3: Trang bÞ ®iÖn</t>
  </si>
  <si>
    <t>M4: §iÖn c¬ b¶n</t>
  </si>
  <si>
    <t>Kh«ng häc M1, M2, M3, M4</t>
  </si>
  <si>
    <t>Kh«ng häc M1; VT M3</t>
  </si>
  <si>
    <t>Kh«ng häc M1, M2, M3</t>
  </si>
  <si>
    <t>ThiÕu BKT M3</t>
  </si>
  <si>
    <t>VT M3; Kh«ng häc M4</t>
  </si>
  <si>
    <t>Kh«ng häc M1, M2, M4</t>
  </si>
  <si>
    <t>ThiÕu BKT M3; Kh«ng häc M4</t>
  </si>
  <si>
    <t>Kh«ng häc M2, M4; ThiÕu BKT vµ VT M3</t>
  </si>
  <si>
    <t>Kh«ng häc M1, M4; ThiÕu BKT M3</t>
  </si>
  <si>
    <t>Kh«ng häc M2, M3</t>
  </si>
  <si>
    <t>Kh«ng häc M1</t>
  </si>
  <si>
    <t>M1: Nguéi c¬ b¶n</t>
  </si>
  <si>
    <t>M2: TB ®iÖn gia dông</t>
  </si>
  <si>
    <t>M3: M¸y ®iÖn</t>
  </si>
  <si>
    <t>Không học M2, M3</t>
  </si>
  <si>
    <t>Không học M1, M2, M3</t>
  </si>
  <si>
    <t>Không học M2</t>
  </si>
  <si>
    <t>M1: Trang bị điện</t>
  </si>
  <si>
    <t>M2: Thực tập nguội</t>
  </si>
  <si>
    <t>M4: Máy điện</t>
  </si>
  <si>
    <t>Không học M1, M2, M3, M4</t>
  </si>
  <si>
    <t>Không học M1</t>
  </si>
  <si>
    <t>M3: Th KT xung - sè</t>
  </si>
  <si>
    <t>M2: §iÖn c¬ b¶n</t>
  </si>
  <si>
    <t>M1: M¹ch ®iÖn tö</t>
  </si>
  <si>
    <t>M2: KT xung - Sè</t>
  </si>
  <si>
    <t>M3: TT KT xung - sè</t>
  </si>
  <si>
    <t>Kh«ng häc M1, M2</t>
  </si>
  <si>
    <t xml:space="preserve">             M«n häc
Hä tªn           </t>
  </si>
  <si>
    <t>M1: Hµn hå quang tay c¬ b¶n</t>
  </si>
  <si>
    <t>M2: Hµn khÝ</t>
  </si>
  <si>
    <t>M3: Sö dông m¸y tr¾c ®Þa</t>
  </si>
  <si>
    <t>®iÓm tæng kÕt kú 1 n¨m häc 2015 - 2016</t>
  </si>
  <si>
    <t>M1: L¾p ®Æt m¸y b¬m n­íc</t>
  </si>
  <si>
    <t>®iÓm tæng kÕt kú I n¨m h äc 2015 - 2016</t>
  </si>
  <si>
    <t>Líp: CTN36</t>
  </si>
  <si>
    <t>M2: L¾p ®Æt ®­êng èng tho¸t n­íc</t>
  </si>
  <si>
    <t>M3: L¾p ®Æt ®­êng èng cÊp n­íc</t>
  </si>
  <si>
    <t>M4: L¾p ®Æt thiÕt bÞ dïng n­íc</t>
  </si>
  <si>
    <t>M5: VËt liÖu</t>
  </si>
  <si>
    <t>M7: kü thuËt ®o ®¹c</t>
  </si>
  <si>
    <t>Không học M5</t>
  </si>
  <si>
    <t>Không học M2, M5</t>
  </si>
  <si>
    <t>M5: Điện tử công suất</t>
  </si>
  <si>
    <t xml:space="preserve">              M«n häc
   Hä tªn           </t>
  </si>
  <si>
    <t>M4: C¾t kim lo¹i b»ng nhiÖt</t>
  </si>
  <si>
    <t>M5: Hµn trong MT khÝ b¶o vÖ CO2 
c¬ b¶n</t>
  </si>
  <si>
    <t>+ Kh¸: 14/36</t>
  </si>
  <si>
    <t>M2: M¹ch ®iÖn tö</t>
  </si>
  <si>
    <t>M1: VÏ ®iÖn</t>
  </si>
  <si>
    <t>M3: KT xung sè</t>
  </si>
  <si>
    <t>M4: M¸y ®iÖn</t>
  </si>
  <si>
    <t>M5: Trang bÞ ®iÖn</t>
  </si>
  <si>
    <t>M6: §iÖn c¬ b¶n</t>
  </si>
  <si>
    <t>Kh«ng häc M1, M3; ThiÕu BKT vµ VT M4</t>
  </si>
  <si>
    <t>Kh«ng häc M1, M3, M5; ThiÕu BKT vµ VT M4</t>
  </si>
  <si>
    <t>Kh«ng häc M1, M3, M5, M6; ThiÕu BKT vµ VT M4</t>
  </si>
  <si>
    <t>Kh«ng häc M3, M5, M6; VT M2; ThiÕu BKT vµ VT M4</t>
  </si>
  <si>
    <t>VT M2; Kh«ng häc M3, M6; ThiÕu BKT vµ VT M4</t>
  </si>
  <si>
    <t>Kh«ng häc M1, M3, M5, M6; VT M2; ThiÕu BKT M4</t>
  </si>
  <si>
    <t>Kh«ng häc M1, M3, M6; VT M2; ThiÕu BKT M4</t>
  </si>
  <si>
    <t>Kh«ng häc M1, M3, M4, M5, M6</t>
  </si>
  <si>
    <t>VT M2, M3</t>
  </si>
  <si>
    <t>Kh«ng häc M1, M3, M5</t>
  </si>
  <si>
    <t>Kh«ng häc M1, M3, M5; VT M4</t>
  </si>
  <si>
    <t>®iÓm tæng kÕt kú 1 n¨m häc 2015- 2016</t>
  </si>
  <si>
    <t>+ Kh¸: 01/18</t>
  </si>
  <si>
    <t>+ TB.Kh¸: 02/18</t>
  </si>
  <si>
    <t>+ KÐm: 5/18</t>
  </si>
  <si>
    <t xml:space="preserve"> + KÐm: 15/18</t>
  </si>
  <si>
    <t xml:space="preserve">                  M«n häc
 Hä tªn           </t>
  </si>
  <si>
    <t>M5: §iÖn tö c¬ b¶n</t>
  </si>
  <si>
    <t>Kh«ng häc M1, M4; VT M3; ThiÕu BKT vµ VT M5</t>
  </si>
  <si>
    <t>Kh«ng häc M1, M2, M3, M4, M5</t>
  </si>
  <si>
    <t xml:space="preserve">ThiÕu BKT vµ VT M1, M5; ThiÕu BKT M3; Kh«ng häc M4; </t>
  </si>
  <si>
    <t>ThiÕu BKT vµ VT M3, M5</t>
  </si>
  <si>
    <t>Kh«ng häc M1, M2, M3; ThiÕu BKT vµ VT M5</t>
  </si>
  <si>
    <t>VT M3; Kh«ng häc M4; ThiÕu BKT vµ VT M5</t>
  </si>
  <si>
    <t>Kh«ng häc M3, M4; ThiÕu BKT vµ VT M5</t>
  </si>
  <si>
    <t>ThiÕu BKT M3; ThiÕu BKT vµ VT M5</t>
  </si>
  <si>
    <t>§T &lt;5 M2; Kh«ng häc M3; ThiÕu BKT vµ VT M5</t>
  </si>
  <si>
    <t>+ TB.Kh¸: 05/30</t>
  </si>
  <si>
    <t>+ Trung b×nh: 02/30</t>
  </si>
  <si>
    <t>+ YÕu: 1/30</t>
  </si>
  <si>
    <t>+ Kh¸: 02/30</t>
  </si>
  <si>
    <t>+ KÐm: 20/30</t>
  </si>
  <si>
    <t>M4: KT c¶m biÕn</t>
  </si>
  <si>
    <t>Kh«ng häc M1, M2, M3; ThiÕu BKT vµ VT M4</t>
  </si>
  <si>
    <t>Kh«ng häc M2; ThiÕu BKT vµ VT M4</t>
  </si>
  <si>
    <t>Kh«ng häc M2, M3; ThiÕu BKT vµ VT M4</t>
  </si>
  <si>
    <t>Kh«ng häc M1, M3; M4</t>
  </si>
  <si>
    <t>Kh«ng häc M1, M2, M3; VT M4</t>
  </si>
  <si>
    <t>Kh«ng häc M2, M3;, M4</t>
  </si>
  <si>
    <t>Kh«ng häc M2, M4; VT M3</t>
  </si>
  <si>
    <t xml:space="preserve">                 M«n häc
Hä tªn           </t>
  </si>
  <si>
    <t>+ Kh¸: 02/23</t>
  </si>
  <si>
    <t>+ TB.Kh¸: 03/23</t>
  </si>
  <si>
    <t>+ Trung b×nh: 02/23</t>
  </si>
  <si>
    <t>+ YÕu: 1/23</t>
  </si>
  <si>
    <t>+ KÐm: 15/23</t>
  </si>
  <si>
    <t>+ TB.Kh¸: 05/15</t>
  </si>
  <si>
    <t>+ Trung b×nh: 2/15</t>
  </si>
  <si>
    <t>+ YÕu: 3/15</t>
  </si>
  <si>
    <t>+ KÐm: 4/15</t>
  </si>
  <si>
    <t>+Kh¸: 01/15</t>
  </si>
  <si>
    <t>M7: KT l¾p ®Æt ®iÖn</t>
  </si>
  <si>
    <t>Kh«ng häc M3, M4; ThiÕu BKT vµ VT M7</t>
  </si>
  <si>
    <t>+ Kh¸: 01/26</t>
  </si>
  <si>
    <t>+ TB.Kh¸: 17/26</t>
  </si>
  <si>
    <t>+ Trung b×nh: 06/26</t>
  </si>
  <si>
    <t>+ YÕu: 01/26</t>
  </si>
  <si>
    <t>+ KÐm: 01/26</t>
  </si>
  <si>
    <t>M4: §iÖn tö c¬ b¶n</t>
  </si>
  <si>
    <t xml:space="preserve">               M«n häc
Hä tªn           </t>
  </si>
  <si>
    <t>+ Kh¸: 3/31</t>
  </si>
  <si>
    <t>+ TB. Kh¸: 5/31</t>
  </si>
  <si>
    <t>+ YÕu: 4/31</t>
  </si>
  <si>
    <t>NghÒ: Gia c«ng vµ l¾p ®Æt kÕt cÊu thÐp</t>
  </si>
  <si>
    <t>+ Trung b×nh: 2/36</t>
  </si>
  <si>
    <t>+ TB.Kh¸: 20/36</t>
  </si>
  <si>
    <t>M8: Khai triÓn èng, phô kiÖn cÊp tho¸t n­íc</t>
  </si>
  <si>
    <t>M9: L§ hÖ thèng ®­êng èng, thiÕt bÞ c«ng tr×nh xö lý n­íc cÊp</t>
  </si>
  <si>
    <t>M10: L§ hÖ thèng ®­êng èng, thiÕt bÞ c«ng tr×nh xö lý n­íc th¶i</t>
  </si>
  <si>
    <t>M11: KT x©y, tr¸t</t>
  </si>
  <si>
    <t>+ Kh¸: 2/5</t>
  </si>
  <si>
    <t>+ TB.Kh¸: 3/5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</si>
</sst>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0"/>
      <name val="Arial"/>
      <family val="0"/>
    </font>
    <font>
      <sz val="10"/>
      <name val=".VnTimeH"/>
      <family val="2"/>
    </font>
    <font>
      <sz val="13"/>
      <name val=".VnTimeH"/>
      <family val="2"/>
    </font>
    <font>
      <sz val="11"/>
      <name val=".VnTimeH"/>
      <family val="2"/>
    </font>
    <font>
      <sz val="11"/>
      <name val=".VnTime"/>
      <family val="2"/>
    </font>
    <font>
      <sz val="12"/>
      <name val=".VnTime"/>
      <family val="2"/>
    </font>
    <font>
      <i/>
      <sz val="13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1"/>
      <name val=".VnTimeH"/>
      <family val="2"/>
    </font>
    <font>
      <b/>
      <sz val="11"/>
      <name val=".VnAvantH"/>
      <family val="2"/>
    </font>
    <font>
      <sz val="11"/>
      <name val=".VnAvantH"/>
      <family val="2"/>
    </font>
    <font>
      <sz val="8"/>
      <name val=".VnAvantH"/>
      <family val="2"/>
    </font>
    <font>
      <sz val="8"/>
      <name val=".VnAvant"/>
      <family val="2"/>
    </font>
    <font>
      <sz val="9"/>
      <name val=".VnTime"/>
      <family val="2"/>
    </font>
    <font>
      <sz val="9"/>
      <name val=".VnAvantH"/>
      <family val="2"/>
    </font>
    <font>
      <sz val="8"/>
      <name val="Arial"/>
      <family val="0"/>
    </font>
    <font>
      <sz val="10"/>
      <name val=".VnArial Narrow"/>
      <family val="2"/>
    </font>
    <font>
      <b/>
      <sz val="11"/>
      <name val=".VnArial Narrow"/>
      <family val="2"/>
    </font>
    <font>
      <sz val="9"/>
      <name val=".VnArial Narrow"/>
      <family val="2"/>
    </font>
    <font>
      <sz val="14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.VnTimeH"/>
      <family val="2"/>
    </font>
    <font>
      <b/>
      <sz val="14"/>
      <name val=".VnAvantH"/>
      <family val="2"/>
    </font>
    <font>
      <b/>
      <sz val="14"/>
      <name val=".VnTimeH"/>
      <family val="2"/>
    </font>
    <font>
      <b/>
      <sz val="12"/>
      <name val="Arial"/>
      <family val="0"/>
    </font>
    <font>
      <b/>
      <sz val="14"/>
      <name val=".VnTime"/>
      <family val="2"/>
    </font>
    <font>
      <sz val="11"/>
      <name val="Arial"/>
      <family val="0"/>
    </font>
    <font>
      <sz val="6"/>
      <name val=".VnAvantH"/>
      <family val="2"/>
    </font>
    <font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.VnTimeH"/>
      <family val="2"/>
    </font>
    <font>
      <b/>
      <sz val="13"/>
      <name val="Arial"/>
      <family val="0"/>
    </font>
    <font>
      <sz val="13"/>
      <name val="Arial"/>
      <family val="0"/>
    </font>
    <font>
      <b/>
      <sz val="13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color indexed="10"/>
      <name val=".VnArial Narrow"/>
      <family val="2"/>
    </font>
    <font>
      <sz val="8"/>
      <name val=".VnArial Narrow"/>
      <family val="2"/>
    </font>
    <font>
      <sz val="7"/>
      <name val=".VnAvantH"/>
      <family val="2"/>
    </font>
    <font>
      <b/>
      <sz val="10"/>
      <name val=".VnArial Narrow"/>
      <family val="2"/>
    </font>
    <font>
      <sz val="9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.VnTime"/>
      <family val="2"/>
    </font>
    <font>
      <b/>
      <sz val="11"/>
      <name val="Times New Roman"/>
      <family val="1"/>
    </font>
    <font>
      <sz val="10"/>
      <color indexed="40"/>
      <name val=".VnArial Narrow"/>
      <family val="2"/>
    </font>
    <font>
      <b/>
      <sz val="12"/>
      <name val=".Vn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4" xfId="0" applyFont="1" applyFill="1" applyBorder="1" applyAlignment="1">
      <alignment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6" fontId="19" fillId="0" borderId="16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6" fillId="0" borderId="17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166" fontId="19" fillId="24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166" fontId="19" fillId="24" borderId="10" xfId="0" applyNumberFormat="1" applyFont="1" applyFill="1" applyBorder="1" applyAlignment="1">
      <alignment horizontal="center" vertical="center"/>
    </xf>
    <xf numFmtId="166" fontId="19" fillId="24" borderId="16" xfId="0" applyNumberFormat="1" applyFont="1" applyFill="1" applyBorder="1" applyAlignment="1">
      <alignment horizontal="center" vertical="center"/>
    </xf>
    <xf numFmtId="166" fontId="19" fillId="24" borderId="14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66" fontId="19" fillId="24" borderId="11" xfId="0" applyNumberFormat="1" applyFont="1" applyFill="1" applyBorder="1" applyAlignment="1">
      <alignment horizontal="center" vertical="center"/>
    </xf>
    <xf numFmtId="166" fontId="19" fillId="24" borderId="15" xfId="0" applyNumberFormat="1" applyFont="1" applyFill="1" applyBorder="1" applyAlignment="1">
      <alignment horizontal="center" vertical="center"/>
    </xf>
    <xf numFmtId="166" fontId="19" fillId="24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/>
    </xf>
    <xf numFmtId="166" fontId="5" fillId="0" borderId="11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25" borderId="12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166" fontId="19" fillId="20" borderId="10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51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/>
    </xf>
    <xf numFmtId="0" fontId="52" fillId="24" borderId="15" xfId="0" applyFont="1" applyFill="1" applyBorder="1" applyAlignment="1">
      <alignment vertical="center" wrapText="1"/>
    </xf>
    <xf numFmtId="0" fontId="52" fillId="24" borderId="20" xfId="0" applyFont="1" applyFill="1" applyBorder="1" applyAlignment="1">
      <alignment vertical="center" wrapText="1"/>
    </xf>
    <xf numFmtId="0" fontId="52" fillId="24" borderId="16" xfId="0" applyFont="1" applyFill="1" applyBorder="1" applyAlignment="1">
      <alignment vertical="center" wrapText="1"/>
    </xf>
    <xf numFmtId="0" fontId="52" fillId="24" borderId="21" xfId="0" applyFont="1" applyFill="1" applyBorder="1" applyAlignment="1">
      <alignment vertical="center" wrapText="1"/>
    </xf>
    <xf numFmtId="0" fontId="52" fillId="24" borderId="19" xfId="0" applyFont="1" applyFill="1" applyBorder="1" applyAlignment="1">
      <alignment vertical="center" wrapText="1"/>
    </xf>
    <xf numFmtId="0" fontId="52" fillId="24" borderId="22" xfId="0" applyFont="1" applyFill="1" applyBorder="1" applyAlignment="1">
      <alignment vertical="center" wrapText="1"/>
    </xf>
    <xf numFmtId="0" fontId="52" fillId="24" borderId="23" xfId="0" applyFont="1" applyFill="1" applyBorder="1" applyAlignment="1">
      <alignment vertical="center" wrapText="1"/>
    </xf>
    <xf numFmtId="0" fontId="52" fillId="24" borderId="24" xfId="0" applyFont="1" applyFill="1" applyBorder="1" applyAlignment="1">
      <alignment vertical="center" wrapText="1"/>
    </xf>
    <xf numFmtId="166" fontId="19" fillId="17" borderId="10" xfId="0" applyNumberFormat="1" applyFont="1" applyFill="1" applyBorder="1" applyAlignment="1">
      <alignment horizontal="center" vertical="center"/>
    </xf>
    <xf numFmtId="0" fontId="53" fillId="24" borderId="15" xfId="0" applyFont="1" applyFill="1" applyBorder="1" applyAlignment="1">
      <alignment vertical="center" wrapText="1"/>
    </xf>
    <xf numFmtId="0" fontId="53" fillId="24" borderId="20" xfId="0" applyFont="1" applyFill="1" applyBorder="1" applyAlignment="1">
      <alignment vertical="center" wrapText="1"/>
    </xf>
    <xf numFmtId="0" fontId="53" fillId="24" borderId="16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3" fillId="24" borderId="19" xfId="0" applyFont="1" applyFill="1" applyBorder="1" applyAlignment="1">
      <alignment vertical="center" wrapText="1"/>
    </xf>
    <xf numFmtId="0" fontId="53" fillId="24" borderId="22" xfId="0" applyFont="1" applyFill="1" applyBorder="1" applyAlignment="1">
      <alignment vertical="center" wrapText="1"/>
    </xf>
    <xf numFmtId="0" fontId="53" fillId="24" borderId="23" xfId="0" applyFont="1" applyFill="1" applyBorder="1" applyAlignment="1">
      <alignment vertical="center" wrapText="1"/>
    </xf>
    <xf numFmtId="0" fontId="53" fillId="24" borderId="24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horizontal="left" vertical="center"/>
    </xf>
    <xf numFmtId="0" fontId="53" fillId="24" borderId="25" xfId="0" applyFont="1" applyFill="1" applyBorder="1" applyAlignment="1">
      <alignment horizontal="left" vertical="center"/>
    </xf>
    <xf numFmtId="0" fontId="53" fillId="24" borderId="16" xfId="0" applyFont="1" applyFill="1" applyBorder="1" applyAlignment="1">
      <alignment horizontal="left" vertical="center"/>
    </xf>
    <xf numFmtId="0" fontId="53" fillId="24" borderId="26" xfId="0" applyFont="1" applyFill="1" applyBorder="1" applyAlignment="1">
      <alignment horizontal="left" vertical="center"/>
    </xf>
    <xf numFmtId="0" fontId="53" fillId="24" borderId="19" xfId="0" applyFont="1" applyFill="1" applyBorder="1" applyAlignment="1">
      <alignment horizontal="left" vertical="center"/>
    </xf>
    <xf numFmtId="0" fontId="53" fillId="24" borderId="27" xfId="0" applyFont="1" applyFill="1" applyBorder="1" applyAlignment="1">
      <alignment horizontal="left" vertical="center"/>
    </xf>
    <xf numFmtId="0" fontId="53" fillId="24" borderId="23" xfId="0" applyFont="1" applyFill="1" applyBorder="1" applyAlignment="1">
      <alignment horizontal="left" vertical="center"/>
    </xf>
    <xf numFmtId="0" fontId="53" fillId="24" borderId="28" xfId="0" applyFont="1" applyFill="1" applyBorder="1" applyAlignment="1">
      <alignment horizontal="left" vertical="center"/>
    </xf>
    <xf numFmtId="0" fontId="53" fillId="24" borderId="15" xfId="0" applyFont="1" applyFill="1" applyBorder="1" applyAlignment="1">
      <alignment vertical="center"/>
    </xf>
    <xf numFmtId="0" fontId="53" fillId="24" borderId="16" xfId="0" applyFont="1" applyFill="1" applyBorder="1" applyAlignment="1">
      <alignment vertical="center"/>
    </xf>
    <xf numFmtId="0" fontId="53" fillId="24" borderId="19" xfId="0" applyFont="1" applyFill="1" applyBorder="1" applyAlignment="1">
      <alignment vertical="center"/>
    </xf>
    <xf numFmtId="0" fontId="53" fillId="24" borderId="23" xfId="0" applyFont="1" applyFill="1" applyBorder="1" applyAlignment="1">
      <alignment vertical="center"/>
    </xf>
    <xf numFmtId="0" fontId="53" fillId="0" borderId="15" xfId="0" applyFont="1" applyBorder="1" applyAlignment="1">
      <alignment horizontal="left" vertical="center"/>
    </xf>
    <xf numFmtId="0" fontId="53" fillId="0" borderId="25" xfId="0" applyFont="1" applyBorder="1" applyAlignment="1">
      <alignment vertical="center"/>
    </xf>
    <xf numFmtId="0" fontId="53" fillId="0" borderId="16" xfId="0" applyFont="1" applyBorder="1" applyAlignment="1">
      <alignment horizontal="left" vertical="center"/>
    </xf>
    <xf numFmtId="0" fontId="53" fillId="0" borderId="26" xfId="0" applyFont="1" applyBorder="1" applyAlignment="1">
      <alignment vertical="center"/>
    </xf>
    <xf numFmtId="0" fontId="53" fillId="25" borderId="16" xfId="0" applyFont="1" applyFill="1" applyBorder="1" applyAlignment="1">
      <alignment/>
    </xf>
    <xf numFmtId="0" fontId="53" fillId="25" borderId="26" xfId="0" applyFont="1" applyFill="1" applyBorder="1" applyAlignment="1">
      <alignment/>
    </xf>
    <xf numFmtId="0" fontId="53" fillId="0" borderId="19" xfId="0" applyFont="1" applyBorder="1" applyAlignment="1">
      <alignment horizontal="left" vertical="center"/>
    </xf>
    <xf numFmtId="0" fontId="53" fillId="0" borderId="27" xfId="0" applyFont="1" applyBorder="1" applyAlignment="1">
      <alignment vertical="center"/>
    </xf>
    <xf numFmtId="0" fontId="53" fillId="0" borderId="23" xfId="0" applyFont="1" applyBorder="1" applyAlignment="1">
      <alignment horizontal="left" vertical="center"/>
    </xf>
    <xf numFmtId="0" fontId="53" fillId="0" borderId="28" xfId="0" applyFont="1" applyBorder="1" applyAlignment="1">
      <alignment vertical="center"/>
    </xf>
    <xf numFmtId="0" fontId="53" fillId="25" borderId="16" xfId="0" applyFont="1" applyFill="1" applyBorder="1" applyAlignment="1">
      <alignment horizontal="left" vertical="center"/>
    </xf>
    <xf numFmtId="0" fontId="53" fillId="25" borderId="26" xfId="0" applyFont="1" applyFill="1" applyBorder="1" applyAlignment="1">
      <alignment vertical="center"/>
    </xf>
    <xf numFmtId="0" fontId="53" fillId="0" borderId="16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166" fontId="19" fillId="0" borderId="29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0" fillId="25" borderId="0" xfId="0" applyFill="1" applyAlignment="1">
      <alignment/>
    </xf>
    <xf numFmtId="166" fontId="19" fillId="14" borderId="10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166" fontId="19" fillId="26" borderId="10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0" fillId="26" borderId="0" xfId="0" applyFill="1" applyAlignment="1">
      <alignment/>
    </xf>
    <xf numFmtId="166" fontId="19" fillId="17" borderId="13" xfId="0" applyNumberFormat="1" applyFont="1" applyFill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6" fontId="55" fillId="24" borderId="11" xfId="0" applyNumberFormat="1" applyFont="1" applyFill="1" applyBorder="1" applyAlignment="1">
      <alignment horizontal="center" vertical="center"/>
    </xf>
    <xf numFmtId="166" fontId="55" fillId="24" borderId="15" xfId="0" applyNumberFormat="1" applyFont="1" applyFill="1" applyBorder="1" applyAlignment="1">
      <alignment horizontal="center" vertical="center"/>
    </xf>
    <xf numFmtId="166" fontId="55" fillId="0" borderId="11" xfId="0" applyNumberFormat="1" applyFont="1" applyBorder="1" applyAlignment="1">
      <alignment horizontal="center" vertical="center"/>
    </xf>
    <xf numFmtId="166" fontId="55" fillId="24" borderId="10" xfId="0" applyNumberFormat="1" applyFont="1" applyFill="1" applyBorder="1" applyAlignment="1">
      <alignment horizontal="center" vertical="center"/>
    </xf>
    <xf numFmtId="166" fontId="55" fillId="24" borderId="16" xfId="0" applyNumberFormat="1" applyFont="1" applyFill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6" fillId="24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  <xf numFmtId="166" fontId="55" fillId="24" borderId="13" xfId="0" applyNumberFormat="1" applyFont="1" applyFill="1" applyBorder="1" applyAlignment="1">
      <alignment horizontal="center" vertical="center"/>
    </xf>
    <xf numFmtId="166" fontId="55" fillId="0" borderId="13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49" fontId="53" fillId="0" borderId="2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166" fontId="55" fillId="0" borderId="15" xfId="0" applyNumberFormat="1" applyFont="1" applyBorder="1" applyAlignment="1">
      <alignment horizontal="center" vertical="center"/>
    </xf>
    <xf numFmtId="166" fontId="55" fillId="0" borderId="16" xfId="0" applyNumberFormat="1" applyFont="1" applyBorder="1" applyAlignment="1">
      <alignment horizontal="center" vertical="center"/>
    </xf>
    <xf numFmtId="166" fontId="5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8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166" fontId="55" fillId="24" borderId="1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66" fontId="19" fillId="17" borderId="11" xfId="0" applyNumberFormat="1" applyFont="1" applyFill="1" applyBorder="1" applyAlignment="1">
      <alignment horizontal="center" vertical="center"/>
    </xf>
    <xf numFmtId="166" fontId="19" fillId="17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167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/>
    </xf>
    <xf numFmtId="167" fontId="19" fillId="2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24" borderId="13" xfId="0" applyFont="1" applyFill="1" applyBorder="1" applyAlignment="1">
      <alignment vertical="center" wrapText="1"/>
    </xf>
    <xf numFmtId="166" fontId="19" fillId="24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/>
    </xf>
    <xf numFmtId="0" fontId="0" fillId="24" borderId="0" xfId="0" applyFill="1" applyAlignment="1">
      <alignment/>
    </xf>
    <xf numFmtId="167" fontId="19" fillId="24" borderId="13" xfId="0" applyNumberFormat="1" applyFont="1" applyFill="1" applyBorder="1" applyAlignment="1">
      <alignment horizontal="center" vertical="center"/>
    </xf>
    <xf numFmtId="167" fontId="19" fillId="24" borderId="14" xfId="0" applyNumberFormat="1" applyFont="1" applyFill="1" applyBorder="1" applyAlignment="1">
      <alignment horizontal="center" vertical="center"/>
    </xf>
    <xf numFmtId="0" fontId="53" fillId="24" borderId="25" xfId="0" applyFont="1" applyFill="1" applyBorder="1" applyAlignment="1">
      <alignment vertical="center"/>
    </xf>
    <xf numFmtId="0" fontId="53" fillId="24" borderId="26" xfId="0" applyFont="1" applyFill="1" applyBorder="1" applyAlignment="1">
      <alignment vertical="center"/>
    </xf>
    <xf numFmtId="0" fontId="53" fillId="24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19" fillId="0" borderId="30" xfId="0" applyNumberFormat="1" applyFont="1" applyBorder="1" applyAlignment="1">
      <alignment horizontal="center" vertical="center"/>
    </xf>
    <xf numFmtId="166" fontId="19" fillId="24" borderId="31" xfId="0" applyNumberFormat="1" applyFont="1" applyFill="1" applyBorder="1" applyAlignment="1">
      <alignment horizontal="center" vertical="center"/>
    </xf>
    <xf numFmtId="166" fontId="19" fillId="24" borderId="30" xfId="0" applyNumberFormat="1" applyFont="1" applyFill="1" applyBorder="1" applyAlignment="1">
      <alignment horizontal="center" vertical="center"/>
    </xf>
    <xf numFmtId="166" fontId="18" fillId="0" borderId="3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24" borderId="14" xfId="0" applyFont="1" applyFill="1" applyBorder="1" applyAlignment="1">
      <alignment vertical="center" wrapText="1"/>
    </xf>
    <xf numFmtId="0" fontId="14" fillId="24" borderId="11" xfId="0" applyFont="1" applyFill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9" fillId="0" borderId="26" xfId="58" applyFont="1" applyBorder="1" applyAlignment="1">
      <alignment vertical="center"/>
      <protection/>
    </xf>
    <xf numFmtId="0" fontId="59" fillId="0" borderId="2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9" fillId="24" borderId="15" xfId="0" applyFont="1" applyFill="1" applyBorder="1" applyAlignment="1">
      <alignment vertical="center" wrapText="1"/>
    </xf>
    <xf numFmtId="0" fontId="59" fillId="24" borderId="20" xfId="0" applyFont="1" applyFill="1" applyBorder="1" applyAlignment="1">
      <alignment vertical="center" wrapText="1"/>
    </xf>
    <xf numFmtId="0" fontId="59" fillId="24" borderId="16" xfId="0" applyFont="1" applyFill="1" applyBorder="1" applyAlignment="1">
      <alignment vertical="center" wrapText="1"/>
    </xf>
    <xf numFmtId="0" fontId="59" fillId="24" borderId="21" xfId="0" applyFont="1" applyFill="1" applyBorder="1" applyAlignment="1">
      <alignment vertical="center" wrapText="1"/>
    </xf>
    <xf numFmtId="0" fontId="56" fillId="27" borderId="12" xfId="0" applyFont="1" applyFill="1" applyBorder="1" applyAlignment="1">
      <alignment horizontal="center" vertical="center"/>
    </xf>
    <xf numFmtId="166" fontId="19" fillId="27" borderId="10" xfId="0" applyNumberFormat="1" applyFont="1" applyFill="1" applyBorder="1" applyAlignment="1">
      <alignment horizontal="center" vertical="center"/>
    </xf>
    <xf numFmtId="166" fontId="19" fillId="27" borderId="13" xfId="0" applyNumberFormat="1" applyFont="1" applyFill="1" applyBorder="1" applyAlignment="1">
      <alignment horizontal="center" vertical="center"/>
    </xf>
    <xf numFmtId="167" fontId="19" fillId="27" borderId="10" xfId="0" applyNumberFormat="1" applyFont="1" applyFill="1" applyBorder="1" applyAlignment="1">
      <alignment horizontal="center" vertical="center"/>
    </xf>
    <xf numFmtId="167" fontId="19" fillId="27" borderId="13" xfId="0" applyNumberFormat="1" applyFont="1" applyFill="1" applyBorder="1" applyAlignment="1">
      <alignment horizontal="center" vertical="center"/>
    </xf>
    <xf numFmtId="166" fontId="19" fillId="28" borderId="11" xfId="0" applyNumberFormat="1" applyFont="1" applyFill="1" applyBorder="1" applyAlignment="1">
      <alignment horizontal="center" vertical="center"/>
    </xf>
    <xf numFmtId="166" fontId="19" fillId="28" borderId="10" xfId="0" applyNumberFormat="1" applyFont="1" applyFill="1" applyBorder="1" applyAlignment="1">
      <alignment horizontal="center" vertical="center"/>
    </xf>
    <xf numFmtId="167" fontId="19" fillId="28" borderId="10" xfId="0" applyNumberFormat="1" applyFont="1" applyFill="1" applyBorder="1" applyAlignment="1">
      <alignment horizontal="center" vertical="center"/>
    </xf>
    <xf numFmtId="166" fontId="19" fillId="28" borderId="13" xfId="0" applyNumberFormat="1" applyFont="1" applyFill="1" applyBorder="1" applyAlignment="1">
      <alignment horizontal="center" vertical="center"/>
    </xf>
    <xf numFmtId="166" fontId="19" fillId="28" borderId="16" xfId="0" applyNumberFormat="1" applyFont="1" applyFill="1" applyBorder="1" applyAlignment="1">
      <alignment horizontal="center" vertical="center"/>
    </xf>
    <xf numFmtId="167" fontId="19" fillId="24" borderId="11" xfId="0" applyNumberFormat="1" applyFont="1" applyFill="1" applyBorder="1" applyAlignment="1">
      <alignment horizontal="center" vertical="center"/>
    </xf>
    <xf numFmtId="167" fontId="54" fillId="28" borderId="10" xfId="0" applyNumberFormat="1" applyFont="1" applyFill="1" applyBorder="1" applyAlignment="1">
      <alignment horizontal="center" vertical="center"/>
    </xf>
    <xf numFmtId="166" fontId="19" fillId="27" borderId="11" xfId="0" applyNumberFormat="1" applyFont="1" applyFill="1" applyBorder="1" applyAlignment="1">
      <alignment horizontal="center" vertical="center"/>
    </xf>
    <xf numFmtId="166" fontId="19" fillId="27" borderId="15" xfId="0" applyNumberFormat="1" applyFont="1" applyFill="1" applyBorder="1" applyAlignment="1">
      <alignment horizontal="center" vertical="center"/>
    </xf>
    <xf numFmtId="166" fontId="19" fillId="27" borderId="16" xfId="0" applyNumberFormat="1" applyFont="1" applyFill="1" applyBorder="1" applyAlignment="1">
      <alignment horizontal="center" vertical="center"/>
    </xf>
    <xf numFmtId="166" fontId="19" fillId="27" borderId="30" xfId="0" applyNumberFormat="1" applyFont="1" applyFill="1" applyBorder="1" applyAlignment="1">
      <alignment horizontal="center" vertical="center"/>
    </xf>
    <xf numFmtId="0" fontId="60" fillId="24" borderId="11" xfId="0" applyFont="1" applyFill="1" applyBorder="1" applyAlignment="1">
      <alignment vertical="center"/>
    </xf>
    <xf numFmtId="0" fontId="60" fillId="24" borderId="10" xfId="0" applyFont="1" applyFill="1" applyBorder="1" applyAlignment="1">
      <alignment vertical="center" wrapText="1"/>
    </xf>
    <xf numFmtId="166" fontId="19" fillId="28" borderId="14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28" xfId="58" applyFont="1" applyBorder="1" applyAlignment="1">
      <alignment vertical="center"/>
      <protection/>
    </xf>
    <xf numFmtId="0" fontId="7" fillId="0" borderId="14" xfId="0" applyFont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0" fontId="59" fillId="0" borderId="32" xfId="58" applyFont="1" applyBorder="1" applyAlignment="1">
      <alignment vertical="center"/>
      <protection/>
    </xf>
    <xf numFmtId="166" fontId="19" fillId="27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/>
    </xf>
    <xf numFmtId="0" fontId="59" fillId="24" borderId="19" xfId="0" applyFont="1" applyFill="1" applyBorder="1" applyAlignment="1">
      <alignment vertical="center" wrapText="1"/>
    </xf>
    <xf numFmtId="0" fontId="59" fillId="24" borderId="22" xfId="0" applyFont="1" applyFill="1" applyBorder="1" applyAlignment="1">
      <alignment vertical="center" wrapText="1"/>
    </xf>
    <xf numFmtId="0" fontId="59" fillId="24" borderId="23" xfId="0" applyFont="1" applyFill="1" applyBorder="1" applyAlignment="1">
      <alignment vertical="center" wrapText="1"/>
    </xf>
    <xf numFmtId="0" fontId="59" fillId="24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61" fillId="0" borderId="11" xfId="0" applyNumberFormat="1" applyFont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/>
    </xf>
    <xf numFmtId="166" fontId="61" fillId="0" borderId="13" xfId="0" applyNumberFormat="1" applyFont="1" applyBorder="1" applyAlignment="1">
      <alignment horizontal="center" vertical="center"/>
    </xf>
    <xf numFmtId="166" fontId="61" fillId="0" borderId="14" xfId="0" applyNumberFormat="1" applyFont="1" applyBorder="1" applyAlignment="1">
      <alignment horizontal="center" vertical="center"/>
    </xf>
    <xf numFmtId="0" fontId="53" fillId="27" borderId="15" xfId="0" applyFont="1" applyFill="1" applyBorder="1" applyAlignment="1">
      <alignment vertical="center" wrapText="1"/>
    </xf>
    <xf numFmtId="49" fontId="53" fillId="27" borderId="25" xfId="0" applyNumberFormat="1" applyFont="1" applyFill="1" applyBorder="1" applyAlignment="1">
      <alignment vertical="center" wrapText="1"/>
    </xf>
    <xf numFmtId="166" fontId="55" fillId="27" borderId="11" xfId="0" applyNumberFormat="1" applyFont="1" applyFill="1" applyBorder="1" applyAlignment="1">
      <alignment horizontal="center" vertical="center"/>
    </xf>
    <xf numFmtId="166" fontId="55" fillId="27" borderId="10" xfId="0" applyNumberFormat="1" applyFont="1" applyFill="1" applyBorder="1" applyAlignment="1">
      <alignment horizontal="center" vertical="center"/>
    </xf>
    <xf numFmtId="49" fontId="53" fillId="0" borderId="27" xfId="0" applyNumberFormat="1" applyFont="1" applyBorder="1" applyAlignment="1">
      <alignment vertical="center" wrapText="1"/>
    </xf>
    <xf numFmtId="166" fontId="55" fillId="0" borderId="19" xfId="0" applyNumberFormat="1" applyFont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166" fontId="18" fillId="24" borderId="13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29" borderId="0" xfId="0" applyFill="1" applyAlignment="1">
      <alignment/>
    </xf>
    <xf numFmtId="166" fontId="19" fillId="0" borderId="19" xfId="0" applyNumberFormat="1" applyFont="1" applyBorder="1" applyAlignment="1">
      <alignment horizontal="center" vertical="center"/>
    </xf>
    <xf numFmtId="166" fontId="19" fillId="28" borderId="23" xfId="0" applyNumberFormat="1" applyFont="1" applyFill="1" applyBorder="1" applyAlignment="1">
      <alignment horizontal="center" vertical="center"/>
    </xf>
    <xf numFmtId="166" fontId="19" fillId="27" borderId="19" xfId="0" applyNumberFormat="1" applyFont="1" applyFill="1" applyBorder="1" applyAlignment="1">
      <alignment horizontal="center" vertical="center"/>
    </xf>
    <xf numFmtId="166" fontId="60" fillId="24" borderId="11" xfId="0" applyNumberFormat="1" applyFont="1" applyFill="1" applyBorder="1" applyAlignment="1">
      <alignment horizontal="center" vertical="center"/>
    </xf>
    <xf numFmtId="166" fontId="60" fillId="17" borderId="11" xfId="0" applyNumberFormat="1" applyFont="1" applyFill="1" applyBorder="1" applyAlignment="1">
      <alignment horizontal="center" vertical="center"/>
    </xf>
    <xf numFmtId="166" fontId="60" fillId="17" borderId="10" xfId="0" applyNumberFormat="1" applyFont="1" applyFill="1" applyBorder="1" applyAlignment="1">
      <alignment horizontal="center" vertical="center"/>
    </xf>
    <xf numFmtId="166" fontId="60" fillId="24" borderId="10" xfId="0" applyNumberFormat="1" applyFont="1" applyFill="1" applyBorder="1" applyAlignment="1">
      <alignment horizontal="center" vertical="center"/>
    </xf>
    <xf numFmtId="166" fontId="60" fillId="24" borderId="13" xfId="0" applyNumberFormat="1" applyFont="1" applyFill="1" applyBorder="1" applyAlignment="1">
      <alignment horizontal="center" vertical="center"/>
    </xf>
    <xf numFmtId="166" fontId="62" fillId="0" borderId="11" xfId="0" applyNumberFormat="1" applyFont="1" applyBorder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166" fontId="62" fillId="0" borderId="10" xfId="0" applyNumberFormat="1" applyFont="1" applyBorder="1" applyAlignment="1">
      <alignment horizontal="center" vertical="center"/>
    </xf>
    <xf numFmtId="166" fontId="62" fillId="0" borderId="13" xfId="0" applyNumberFormat="1" applyFont="1" applyBorder="1" applyAlignment="1">
      <alignment horizontal="center" vertical="center"/>
    </xf>
    <xf numFmtId="166" fontId="60" fillId="24" borderId="15" xfId="0" applyNumberFormat="1" applyFont="1" applyFill="1" applyBorder="1" applyAlignment="1">
      <alignment horizontal="center" vertical="center"/>
    </xf>
    <xf numFmtId="166" fontId="60" fillId="24" borderId="16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166" fontId="60" fillId="17" borderId="16" xfId="0" applyNumberFormat="1" applyFont="1" applyFill="1" applyBorder="1" applyAlignment="1">
      <alignment horizontal="center" vertical="center"/>
    </xf>
    <xf numFmtId="0" fontId="60" fillId="24" borderId="10" xfId="0" applyFont="1" applyFill="1" applyBorder="1" applyAlignment="1">
      <alignment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 wrapText="1"/>
    </xf>
    <xf numFmtId="166" fontId="19" fillId="28" borderId="19" xfId="0" applyNumberFormat="1" applyFont="1" applyFill="1" applyBorder="1" applyAlignment="1">
      <alignment horizontal="center" vertical="center"/>
    </xf>
    <xf numFmtId="166" fontId="19" fillId="28" borderId="31" xfId="0" applyNumberFormat="1" applyFont="1" applyFill="1" applyBorder="1" applyAlignment="1">
      <alignment horizontal="center" vertical="center"/>
    </xf>
    <xf numFmtId="166" fontId="19" fillId="28" borderId="30" xfId="0" applyNumberFormat="1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 wrapText="1"/>
    </xf>
    <xf numFmtId="0" fontId="59" fillId="27" borderId="15" xfId="0" applyFont="1" applyFill="1" applyBorder="1" applyAlignment="1">
      <alignment vertical="center" wrapText="1"/>
    </xf>
    <xf numFmtId="49" fontId="59" fillId="27" borderId="25" xfId="0" applyNumberFormat="1" applyFont="1" applyFill="1" applyBorder="1" applyAlignment="1">
      <alignment vertical="center" wrapText="1"/>
    </xf>
    <xf numFmtId="49" fontId="59" fillId="0" borderId="26" xfId="0" applyNumberFormat="1" applyFont="1" applyBorder="1" applyAlignment="1">
      <alignment vertical="center" wrapText="1"/>
    </xf>
    <xf numFmtId="49" fontId="59" fillId="0" borderId="27" xfId="0" applyNumberFormat="1" applyFont="1" applyBorder="1" applyAlignment="1">
      <alignment vertical="center" wrapText="1"/>
    </xf>
    <xf numFmtId="0" fontId="52" fillId="24" borderId="10" xfId="0" applyFont="1" applyFill="1" applyBorder="1" applyAlignment="1">
      <alignment horizontal="center" vertical="center"/>
    </xf>
    <xf numFmtId="166" fontId="60" fillId="24" borderId="19" xfId="0" applyNumberFormat="1" applyFont="1" applyFill="1" applyBorder="1" applyAlignment="1">
      <alignment horizontal="center" vertical="center"/>
    </xf>
    <xf numFmtId="0" fontId="52" fillId="24" borderId="13" xfId="0" applyFont="1" applyFill="1" applyBorder="1" applyAlignment="1">
      <alignment horizontal="center" vertical="center"/>
    </xf>
    <xf numFmtId="0" fontId="60" fillId="24" borderId="13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vertical="center"/>
    </xf>
    <xf numFmtId="166" fontId="17" fillId="17" borderId="11" xfId="0" applyNumberFormat="1" applyFont="1" applyFill="1" applyBorder="1" applyAlignment="1">
      <alignment horizontal="center" vertical="center"/>
    </xf>
    <xf numFmtId="166" fontId="17" fillId="24" borderId="11" xfId="0" applyNumberFormat="1" applyFont="1" applyFill="1" applyBorder="1" applyAlignment="1">
      <alignment horizontal="center" vertical="center"/>
    </xf>
    <xf numFmtId="166" fontId="17" fillId="20" borderId="15" xfId="0" applyNumberFormat="1" applyFont="1" applyFill="1" applyBorder="1" applyAlignment="1">
      <alignment horizontal="center" vertical="center"/>
    </xf>
    <xf numFmtId="166" fontId="17" fillId="17" borderId="10" xfId="0" applyNumberFormat="1" applyFont="1" applyFill="1" applyBorder="1" applyAlignment="1">
      <alignment horizontal="center" vertical="center"/>
    </xf>
    <xf numFmtId="166" fontId="17" fillId="24" borderId="10" xfId="0" applyNumberFormat="1" applyFont="1" applyFill="1" applyBorder="1" applyAlignment="1">
      <alignment horizontal="center" vertical="center"/>
    </xf>
    <xf numFmtId="166" fontId="17" fillId="20" borderId="16" xfId="0" applyNumberFormat="1" applyFont="1" applyFill="1" applyBorder="1" applyAlignment="1">
      <alignment horizontal="center" vertical="center"/>
    </xf>
    <xf numFmtId="166" fontId="17" fillId="26" borderId="10" xfId="0" applyNumberFormat="1" applyFont="1" applyFill="1" applyBorder="1" applyAlignment="1">
      <alignment horizontal="center" vertical="center"/>
    </xf>
    <xf numFmtId="166" fontId="17" fillId="24" borderId="16" xfId="0" applyNumberFormat="1" applyFont="1" applyFill="1" applyBorder="1" applyAlignment="1">
      <alignment horizontal="center" vertical="center"/>
    </xf>
    <xf numFmtId="166" fontId="63" fillId="17" borderId="10" xfId="0" applyNumberFormat="1" applyFont="1" applyFill="1" applyBorder="1" applyAlignment="1">
      <alignment horizontal="center" vertical="center"/>
    </xf>
    <xf numFmtId="166" fontId="17" fillId="17" borderId="16" xfId="0" applyNumberFormat="1" applyFont="1" applyFill="1" applyBorder="1" applyAlignment="1">
      <alignment horizontal="center" vertical="center"/>
    </xf>
    <xf numFmtId="166" fontId="17" fillId="17" borderId="13" xfId="0" applyNumberFormat="1" applyFont="1" applyFill="1" applyBorder="1" applyAlignment="1">
      <alignment horizontal="center" vertical="center"/>
    </xf>
    <xf numFmtId="166" fontId="17" fillId="24" borderId="13" xfId="0" applyNumberFormat="1" applyFont="1" applyFill="1" applyBorder="1" applyAlignment="1">
      <alignment horizontal="center" vertical="center"/>
    </xf>
    <xf numFmtId="166" fontId="17" fillId="26" borderId="19" xfId="0" applyNumberFormat="1" applyFont="1" applyFill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166" fontId="64" fillId="0" borderId="10" xfId="0" applyNumberFormat="1" applyFont="1" applyBorder="1" applyAlignment="1">
      <alignment horizontal="center" vertical="center"/>
    </xf>
    <xf numFmtId="166" fontId="64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6" fontId="17" fillId="17" borderId="14" xfId="0" applyNumberFormat="1" applyFont="1" applyFill="1" applyBorder="1" applyAlignment="1">
      <alignment horizontal="center" vertical="center"/>
    </xf>
    <xf numFmtId="166" fontId="17" fillId="26" borderId="14" xfId="0" applyNumberFormat="1" applyFont="1" applyFill="1" applyBorder="1" applyAlignment="1">
      <alignment horizontal="center" vertical="center"/>
    </xf>
    <xf numFmtId="166" fontId="17" fillId="20" borderId="23" xfId="0" applyNumberFormat="1" applyFont="1" applyFill="1" applyBorder="1" applyAlignment="1">
      <alignment horizontal="center" vertical="center"/>
    </xf>
    <xf numFmtId="166" fontId="64" fillId="0" borderId="14" xfId="0" applyNumberFormat="1" applyFont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vertical="center" wrapText="1"/>
    </xf>
    <xf numFmtId="166" fontId="17" fillId="26" borderId="13" xfId="0" applyNumberFormat="1" applyFont="1" applyFill="1" applyBorder="1" applyAlignment="1">
      <alignment horizontal="center" vertical="center"/>
    </xf>
    <xf numFmtId="166" fontId="17" fillId="24" borderId="19" xfId="0" applyNumberFormat="1" applyFont="1" applyFill="1" applyBorder="1" applyAlignment="1">
      <alignment horizontal="center" vertical="center"/>
    </xf>
    <xf numFmtId="166" fontId="18" fillId="24" borderId="14" xfId="0" applyNumberFormat="1" applyFont="1" applyFill="1" applyBorder="1" applyAlignment="1">
      <alignment horizontal="center" vertical="center"/>
    </xf>
    <xf numFmtId="166" fontId="17" fillId="26" borderId="15" xfId="0" applyNumberFormat="1" applyFont="1" applyFill="1" applyBorder="1" applyAlignment="1">
      <alignment horizontal="center" vertical="center"/>
    </xf>
    <xf numFmtId="166" fontId="17" fillId="20" borderId="11" xfId="0" applyNumberFormat="1" applyFont="1" applyFill="1" applyBorder="1" applyAlignment="1">
      <alignment horizontal="center" vertical="center"/>
    </xf>
    <xf numFmtId="166" fontId="17" fillId="20" borderId="10" xfId="0" applyNumberFormat="1" applyFont="1" applyFill="1" applyBorder="1" applyAlignment="1">
      <alignment horizontal="center" vertical="center"/>
    </xf>
    <xf numFmtId="166" fontId="17" fillId="18" borderId="16" xfId="0" applyNumberFormat="1" applyFont="1" applyFill="1" applyBorder="1" applyAlignment="1">
      <alignment horizontal="center" vertical="center"/>
    </xf>
    <xf numFmtId="166" fontId="17" fillId="26" borderId="16" xfId="0" applyNumberFormat="1" applyFont="1" applyFill="1" applyBorder="1" applyAlignment="1">
      <alignment horizontal="center" vertical="center"/>
    </xf>
    <xf numFmtId="166" fontId="17" fillId="29" borderId="10" xfId="0" applyNumberFormat="1" applyFont="1" applyFill="1" applyBorder="1" applyAlignment="1">
      <alignment horizontal="center" vertical="center"/>
    </xf>
    <xf numFmtId="166" fontId="17" fillId="18" borderId="19" xfId="0" applyNumberFormat="1" applyFont="1" applyFill="1" applyBorder="1" applyAlignment="1">
      <alignment horizontal="center" vertical="center"/>
    </xf>
    <xf numFmtId="166" fontId="17" fillId="24" borderId="23" xfId="0" applyNumberFormat="1" applyFont="1" applyFill="1" applyBorder="1" applyAlignment="1">
      <alignment horizontal="center" vertical="center"/>
    </xf>
    <xf numFmtId="166" fontId="17" fillId="24" borderId="14" xfId="0" applyNumberFormat="1" applyFont="1" applyFill="1" applyBorder="1" applyAlignment="1">
      <alignment horizontal="center" vertical="center"/>
    </xf>
    <xf numFmtId="166" fontId="17" fillId="17" borderId="19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vertical="center" wrapText="1"/>
    </xf>
    <xf numFmtId="166" fontId="17" fillId="17" borderId="15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3" fillId="24" borderId="31" xfId="0" applyFont="1" applyFill="1" applyBorder="1" applyAlignment="1">
      <alignment horizontal="left" vertical="center"/>
    </xf>
    <xf numFmtId="0" fontId="53" fillId="24" borderId="32" xfId="0" applyFont="1" applyFill="1" applyBorder="1" applyAlignment="1">
      <alignment vertical="center"/>
    </xf>
    <xf numFmtId="166" fontId="60" fillId="17" borderId="30" xfId="0" applyNumberFormat="1" applyFont="1" applyFill="1" applyBorder="1" applyAlignment="1">
      <alignment horizontal="center" vertical="center"/>
    </xf>
    <xf numFmtId="0" fontId="52" fillId="24" borderId="30" xfId="0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0" fillId="24" borderId="30" xfId="0" applyFont="1" applyFill="1" applyBorder="1" applyAlignment="1">
      <alignment vertical="center"/>
    </xf>
    <xf numFmtId="0" fontId="60" fillId="24" borderId="13" xfId="0" applyFont="1" applyFill="1" applyBorder="1" applyAlignment="1">
      <alignment vertical="center" wrapText="1"/>
    </xf>
    <xf numFmtId="0" fontId="5" fillId="0" borderId="0" xfId="0" applyFont="1" applyBorder="1" applyAlignment="1" quotePrefix="1">
      <alignment horizontal="left"/>
    </xf>
    <xf numFmtId="0" fontId="59" fillId="0" borderId="27" xfId="58" applyFont="1" applyBorder="1" applyAlignment="1">
      <alignment vertical="center"/>
      <protection/>
    </xf>
    <xf numFmtId="0" fontId="56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/>
    </xf>
    <xf numFmtId="0" fontId="53" fillId="25" borderId="16" xfId="0" applyFont="1" applyFill="1" applyBorder="1" applyAlignment="1">
      <alignment vertical="center" wrapText="1"/>
    </xf>
    <xf numFmtId="0" fontId="53" fillId="25" borderId="21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2" fillId="2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1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2A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206692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30</xdr:col>
      <xdr:colOff>238125</xdr:colOff>
      <xdr:row>0</xdr:row>
      <xdr:rowOff>552450</xdr:rowOff>
    </xdr:to>
    <xdr:sp>
      <xdr:nvSpPr>
        <xdr:cNvPr id="2" name="Line 3"/>
        <xdr:cNvSpPr>
          <a:spLocks/>
        </xdr:cNvSpPr>
      </xdr:nvSpPr>
      <xdr:spPr>
        <a:xfrm>
          <a:off x="6657975" y="552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638300"/>
          <a:ext cx="1714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1</xdr:row>
      <xdr:rowOff>0</xdr:rowOff>
    </xdr:from>
    <xdr:to>
      <xdr:col>4</xdr:col>
      <xdr:colOff>228600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085850" y="657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0</xdr:row>
      <xdr:rowOff>466725</xdr:rowOff>
    </xdr:from>
    <xdr:to>
      <xdr:col>14</xdr:col>
      <xdr:colOff>1343025</xdr:colOff>
      <xdr:row>0</xdr:row>
      <xdr:rowOff>466725</xdr:rowOff>
    </xdr:to>
    <xdr:sp>
      <xdr:nvSpPr>
        <xdr:cNvPr id="3" name="Line 3"/>
        <xdr:cNvSpPr>
          <a:spLocks/>
        </xdr:cNvSpPr>
      </xdr:nvSpPr>
      <xdr:spPr>
        <a:xfrm>
          <a:off x="5724525" y="466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1600200"/>
          <a:ext cx="1704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1</xdr:row>
      <xdr:rowOff>0</xdr:rowOff>
    </xdr:from>
    <xdr:to>
      <xdr:col>4</xdr:col>
      <xdr:colOff>190500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33475" y="6572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0</xdr:row>
      <xdr:rowOff>438150</xdr:rowOff>
    </xdr:from>
    <xdr:to>
      <xdr:col>12</xdr:col>
      <xdr:colOff>1323975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5610225" y="438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" y="1647825"/>
          <a:ext cx="2009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</xdr:row>
      <xdr:rowOff>0</xdr:rowOff>
    </xdr:from>
    <xdr:to>
      <xdr:col>3</xdr:col>
      <xdr:colOff>219075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657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438150</xdr:rowOff>
    </xdr:from>
    <xdr:to>
      <xdr:col>11</xdr:col>
      <xdr:colOff>1219200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5600700" y="4381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0</xdr:rowOff>
    </xdr:from>
    <xdr:to>
      <xdr:col>3</xdr:col>
      <xdr:colOff>285750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685800" y="657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0</xdr:row>
      <xdr:rowOff>466725</xdr:rowOff>
    </xdr:from>
    <xdr:to>
      <xdr:col>10</xdr:col>
      <xdr:colOff>581025</xdr:colOff>
      <xdr:row>0</xdr:row>
      <xdr:rowOff>466725</xdr:rowOff>
    </xdr:to>
    <xdr:sp>
      <xdr:nvSpPr>
        <xdr:cNvPr id="2" name="Line 3"/>
        <xdr:cNvSpPr>
          <a:spLocks/>
        </xdr:cNvSpPr>
      </xdr:nvSpPr>
      <xdr:spPr>
        <a:xfrm>
          <a:off x="3714750" y="466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533525"/>
          <a:ext cx="1552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</xdr:row>
      <xdr:rowOff>0</xdr:rowOff>
    </xdr:from>
    <xdr:to>
      <xdr:col>4</xdr:col>
      <xdr:colOff>19050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" y="657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0</xdr:row>
      <xdr:rowOff>438150</xdr:rowOff>
    </xdr:from>
    <xdr:to>
      <xdr:col>12</xdr:col>
      <xdr:colOff>552450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37909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638300"/>
          <a:ext cx="1657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1</xdr:row>
      <xdr:rowOff>0</xdr:rowOff>
    </xdr:from>
    <xdr:to>
      <xdr:col>5</xdr:col>
      <xdr:colOff>180975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352550" y="6572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0</xdr:row>
      <xdr:rowOff>466725</xdr:rowOff>
    </xdr:from>
    <xdr:to>
      <xdr:col>11</xdr:col>
      <xdr:colOff>1085850</xdr:colOff>
      <xdr:row>0</xdr:row>
      <xdr:rowOff>466725</xdr:rowOff>
    </xdr:to>
    <xdr:sp>
      <xdr:nvSpPr>
        <xdr:cNvPr id="3" name="Line 3"/>
        <xdr:cNvSpPr>
          <a:spLocks/>
        </xdr:cNvSpPr>
      </xdr:nvSpPr>
      <xdr:spPr>
        <a:xfrm>
          <a:off x="4410075" y="4667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66700" y="1504950"/>
          <a:ext cx="1533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</xdr:row>
      <xdr:rowOff>0</xdr:rowOff>
    </xdr:from>
    <xdr:to>
      <xdr:col>4</xdr:col>
      <xdr:colOff>200025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790575" y="657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466725</xdr:rowOff>
    </xdr:from>
    <xdr:to>
      <xdr:col>12</xdr:col>
      <xdr:colOff>428625</xdr:colOff>
      <xdr:row>0</xdr:row>
      <xdr:rowOff>466725</xdr:rowOff>
    </xdr:to>
    <xdr:sp>
      <xdr:nvSpPr>
        <xdr:cNvPr id="3" name="Line 3"/>
        <xdr:cNvSpPr>
          <a:spLocks/>
        </xdr:cNvSpPr>
      </xdr:nvSpPr>
      <xdr:spPr>
        <a:xfrm>
          <a:off x="3771900" y="4667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590675"/>
          <a:ext cx="1676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552575" y="6572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0</xdr:row>
      <xdr:rowOff>447675</xdr:rowOff>
    </xdr:from>
    <xdr:to>
      <xdr:col>18</xdr:col>
      <xdr:colOff>552450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6534150" y="4476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18954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31</xdr:col>
      <xdr:colOff>238125</xdr:colOff>
      <xdr:row>0</xdr:row>
      <xdr:rowOff>552450</xdr:rowOff>
    </xdr:to>
    <xdr:sp>
      <xdr:nvSpPr>
        <xdr:cNvPr id="2" name="Line 3"/>
        <xdr:cNvSpPr>
          <a:spLocks/>
        </xdr:cNvSpPr>
      </xdr:nvSpPr>
      <xdr:spPr>
        <a:xfrm>
          <a:off x="6486525" y="552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6692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30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657975" y="552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8954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31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486525" y="5524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6692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33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657975" y="5524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6692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0</xdr:row>
      <xdr:rowOff>552450</xdr:rowOff>
    </xdr:from>
    <xdr:to>
      <xdr:col>30</xdr:col>
      <xdr:colOff>238125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657975" y="5524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7</xdr:col>
      <xdr:colOff>76200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733550" y="6572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0</xdr:row>
      <xdr:rowOff>552450</xdr:rowOff>
    </xdr:from>
    <xdr:to>
      <xdr:col>34</xdr:col>
      <xdr:colOff>95250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057900" y="5524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1781175" y="657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0</xdr:row>
      <xdr:rowOff>552450</xdr:rowOff>
    </xdr:from>
    <xdr:to>
      <xdr:col>36</xdr:col>
      <xdr:colOff>76200</xdr:colOff>
      <xdr:row>0</xdr:row>
      <xdr:rowOff>552450</xdr:rowOff>
    </xdr:to>
    <xdr:sp>
      <xdr:nvSpPr>
        <xdr:cNvPr id="2" name="Line 3"/>
        <xdr:cNvSpPr>
          <a:spLocks/>
        </xdr:cNvSpPr>
      </xdr:nvSpPr>
      <xdr:spPr>
        <a:xfrm>
          <a:off x="6086475" y="552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600200"/>
          <a:ext cx="16002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6572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438150</xdr:rowOff>
    </xdr:from>
    <xdr:to>
      <xdr:col>13</xdr:col>
      <xdr:colOff>1247775</xdr:colOff>
      <xdr:row>0</xdr:row>
      <xdr:rowOff>438150</xdr:rowOff>
    </xdr:to>
    <xdr:sp>
      <xdr:nvSpPr>
        <xdr:cNvPr id="3" name="Line 3"/>
        <xdr:cNvSpPr>
          <a:spLocks/>
        </xdr:cNvSpPr>
      </xdr:nvSpPr>
      <xdr:spPr>
        <a:xfrm>
          <a:off x="5743575" y="4381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zoomScale="120" zoomScaleNormal="120" workbookViewId="0" topLeftCell="A1">
      <selection activeCell="B26" sqref="B26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8.00390625" style="0" customWidth="1"/>
    <col min="4" max="30" width="3.28125" style="0" customWidth="1"/>
    <col min="31" max="31" width="4.7109375" style="0" customWidth="1"/>
    <col min="32" max="32" width="6.140625" style="0" customWidth="1"/>
    <col min="33" max="33" width="8.57421875" style="0" customWidth="1"/>
    <col min="34" max="34" width="31.00390625" style="0" customWidth="1"/>
  </cols>
  <sheetData>
    <row r="1" spans="1:34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 t="s">
        <v>35</v>
      </c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</row>
    <row r="2" spans="1:34" ht="24.75">
      <c r="A2" s="411" t="s">
        <v>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</row>
    <row r="3" spans="1:34" ht="21">
      <c r="A3" s="412" t="s">
        <v>286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</row>
    <row r="4" spans="1:34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</row>
    <row r="5" spans="1:34" ht="48.75" customHeight="1">
      <c r="A5" s="413" t="s">
        <v>0</v>
      </c>
      <c r="B5" s="417" t="s">
        <v>8</v>
      </c>
      <c r="C5" s="418"/>
      <c r="D5" s="50" t="s">
        <v>15</v>
      </c>
      <c r="E5" s="50" t="s">
        <v>16</v>
      </c>
      <c r="F5" s="50" t="s">
        <v>17</v>
      </c>
      <c r="G5" s="50" t="s">
        <v>18</v>
      </c>
      <c r="H5" s="51" t="s">
        <v>19</v>
      </c>
      <c r="I5" s="51" t="s">
        <v>20</v>
      </c>
      <c r="J5" s="51" t="s">
        <v>21</v>
      </c>
      <c r="K5" s="51" t="s">
        <v>22</v>
      </c>
      <c r="L5" s="51" t="s">
        <v>23</v>
      </c>
      <c r="M5" s="51" t="s">
        <v>24</v>
      </c>
      <c r="N5" s="51" t="s">
        <v>25</v>
      </c>
      <c r="O5" s="51" t="s">
        <v>26</v>
      </c>
      <c r="P5" s="51" t="s">
        <v>27</v>
      </c>
      <c r="Q5" s="92" t="s">
        <v>28</v>
      </c>
      <c r="R5" s="51" t="s">
        <v>29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414" t="s">
        <v>4</v>
      </c>
      <c r="AF5" s="415" t="s">
        <v>47</v>
      </c>
      <c r="AG5" s="415" t="s">
        <v>1</v>
      </c>
      <c r="AH5" s="416" t="s">
        <v>2</v>
      </c>
    </row>
    <row r="6" spans="1:34" ht="18.75" customHeight="1">
      <c r="A6" s="413"/>
      <c r="B6" s="418"/>
      <c r="C6" s="418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2</v>
      </c>
      <c r="J6" s="12">
        <v>2</v>
      </c>
      <c r="K6" s="12">
        <v>4</v>
      </c>
      <c r="L6" s="12">
        <v>2</v>
      </c>
      <c r="M6" s="12">
        <v>2</v>
      </c>
      <c r="N6" s="12">
        <v>3</v>
      </c>
      <c r="O6" s="12">
        <v>2</v>
      </c>
      <c r="P6" s="12">
        <v>4</v>
      </c>
      <c r="Q6" s="93">
        <v>4</v>
      </c>
      <c r="R6" s="12">
        <v>5</v>
      </c>
      <c r="S6" s="12">
        <v>4</v>
      </c>
      <c r="T6" s="12">
        <v>5</v>
      </c>
      <c r="U6" s="12">
        <v>2</v>
      </c>
      <c r="V6" s="12">
        <v>6</v>
      </c>
      <c r="W6" s="12">
        <v>5</v>
      </c>
      <c r="X6" s="12">
        <v>6</v>
      </c>
      <c r="Y6" s="12">
        <v>3</v>
      </c>
      <c r="Z6" s="12">
        <v>4</v>
      </c>
      <c r="AA6" s="12">
        <v>6</v>
      </c>
      <c r="AB6" s="12">
        <v>8</v>
      </c>
      <c r="AC6" s="12">
        <v>7</v>
      </c>
      <c r="AD6" s="12">
        <v>7</v>
      </c>
      <c r="AE6" s="414"/>
      <c r="AF6" s="415"/>
      <c r="AG6" s="415"/>
      <c r="AH6" s="416"/>
    </row>
    <row r="7" spans="1:34" ht="18" customHeight="1">
      <c r="A7" s="232">
        <v>1</v>
      </c>
      <c r="B7" s="233" t="s">
        <v>174</v>
      </c>
      <c r="C7" s="234" t="s">
        <v>9</v>
      </c>
      <c r="D7" s="21">
        <v>5.7</v>
      </c>
      <c r="E7" s="52">
        <v>5.7</v>
      </c>
      <c r="F7" s="21">
        <v>6</v>
      </c>
      <c r="G7" s="53">
        <v>5.2</v>
      </c>
      <c r="H7" s="52">
        <v>5</v>
      </c>
      <c r="I7" s="21"/>
      <c r="J7" s="52">
        <v>6</v>
      </c>
      <c r="K7" s="52">
        <v>5.3</v>
      </c>
      <c r="L7" s="52">
        <v>5</v>
      </c>
      <c r="M7" s="333"/>
      <c r="N7" s="52">
        <v>5</v>
      </c>
      <c r="O7" s="21">
        <v>5.3</v>
      </c>
      <c r="P7" s="334">
        <v>5.6</v>
      </c>
      <c r="Q7" s="21">
        <v>5</v>
      </c>
      <c r="R7" s="333"/>
      <c r="S7" s="335"/>
      <c r="T7" s="385"/>
      <c r="U7" s="334">
        <v>5.3</v>
      </c>
      <c r="V7" s="21"/>
      <c r="W7" s="334">
        <v>5.3</v>
      </c>
      <c r="X7" s="22"/>
      <c r="Y7" s="22"/>
      <c r="Z7" s="22"/>
      <c r="AA7" s="22"/>
      <c r="AB7" s="22"/>
      <c r="AC7" s="22"/>
      <c r="AD7" s="22"/>
      <c r="AE7" s="17">
        <f aca="true" t="shared" si="0" ref="AE7:AE21">(D7*$D$6+E7*$E$6+H7*$H$6+G7*$G$6+F7*$F$6+I7*$I$6+J7*$J$6+K7*$K$6+L7*$L$6+M7*$M$6+N7*$N$6+O7*$O$6+P7*$P$6+Q7*$Q$6+R7*$R$6+S7*$S$6+U7*$T$6+W7*$U$6+V7*$V$6)/SUM($D$6:$V$6)</f>
        <v>3.6017241379310345</v>
      </c>
      <c r="AF7" s="19">
        <v>7.5</v>
      </c>
      <c r="AG7" s="41" t="str">
        <f aca="true" t="shared" si="1" ref="AG7:AG21">IF(AE7&lt;5,"YÕu",IF(AE7&lt;6,"Trung b×nh","TB.Kh¸"))</f>
        <v>YÕu</v>
      </c>
      <c r="AH7" s="13"/>
    </row>
    <row r="8" spans="1:37" ht="18" customHeight="1">
      <c r="A8" s="232">
        <v>2</v>
      </c>
      <c r="B8" s="235" t="s">
        <v>209</v>
      </c>
      <c r="C8" s="236" t="s">
        <v>210</v>
      </c>
      <c r="D8" s="23">
        <v>5.7</v>
      </c>
      <c r="E8" s="47">
        <v>5.7</v>
      </c>
      <c r="F8" s="23">
        <v>7</v>
      </c>
      <c r="G8" s="48">
        <v>5.3</v>
      </c>
      <c r="H8" s="47">
        <v>5</v>
      </c>
      <c r="I8" s="23"/>
      <c r="J8" s="47">
        <v>6.6</v>
      </c>
      <c r="K8" s="47">
        <v>6.1</v>
      </c>
      <c r="L8" s="47">
        <v>5</v>
      </c>
      <c r="M8" s="336"/>
      <c r="N8" s="47">
        <v>5</v>
      </c>
      <c r="O8" s="23">
        <v>5.4</v>
      </c>
      <c r="P8" s="337">
        <v>5.6</v>
      </c>
      <c r="Q8" s="23">
        <v>5</v>
      </c>
      <c r="R8" s="336"/>
      <c r="S8" s="338"/>
      <c r="T8" s="385"/>
      <c r="U8" s="336"/>
      <c r="V8" s="23"/>
      <c r="W8" s="337">
        <v>5.5</v>
      </c>
      <c r="X8" s="24"/>
      <c r="Y8" s="24"/>
      <c r="Z8" s="24"/>
      <c r="AA8" s="24"/>
      <c r="AB8" s="24"/>
      <c r="AC8" s="24"/>
      <c r="AD8" s="24"/>
      <c r="AE8" s="18">
        <f t="shared" si="0"/>
        <v>3.2724137931034485</v>
      </c>
      <c r="AF8" s="20">
        <v>5.8</v>
      </c>
      <c r="AG8" s="42" t="str">
        <f t="shared" si="1"/>
        <v>YÕu</v>
      </c>
      <c r="AH8" s="14"/>
      <c r="AJ8" s="144"/>
      <c r="AK8" t="s">
        <v>456</v>
      </c>
    </row>
    <row r="9" spans="1:37" ht="18" customHeight="1">
      <c r="A9" s="232">
        <v>3</v>
      </c>
      <c r="B9" s="235" t="s">
        <v>213</v>
      </c>
      <c r="C9" s="236" t="s">
        <v>214</v>
      </c>
      <c r="D9" s="23">
        <v>6</v>
      </c>
      <c r="E9" s="47">
        <v>5.7</v>
      </c>
      <c r="F9" s="23">
        <v>6</v>
      </c>
      <c r="G9" s="48">
        <v>7</v>
      </c>
      <c r="H9" s="47">
        <v>5</v>
      </c>
      <c r="I9" s="23"/>
      <c r="J9" s="238">
        <v>5</v>
      </c>
      <c r="K9" s="243"/>
      <c r="L9" s="238">
        <v>5</v>
      </c>
      <c r="M9" s="337">
        <v>6</v>
      </c>
      <c r="N9" s="243"/>
      <c r="O9" s="238">
        <v>5.4</v>
      </c>
      <c r="P9" s="339"/>
      <c r="Q9" s="238">
        <v>5.3</v>
      </c>
      <c r="R9" s="336"/>
      <c r="S9" s="338"/>
      <c r="T9" s="385"/>
      <c r="U9" s="336"/>
      <c r="V9" s="23"/>
      <c r="W9" s="336"/>
      <c r="X9" s="24"/>
      <c r="Y9" s="24"/>
      <c r="Z9" s="24"/>
      <c r="AA9" s="24"/>
      <c r="AB9" s="24"/>
      <c r="AC9" s="24"/>
      <c r="AD9" s="24"/>
      <c r="AE9" s="18">
        <f t="shared" si="0"/>
        <v>2.282758620689655</v>
      </c>
      <c r="AF9" s="20">
        <v>9</v>
      </c>
      <c r="AG9" s="42" t="str">
        <f t="shared" si="1"/>
        <v>YÕu</v>
      </c>
      <c r="AH9" s="14"/>
      <c r="AJ9" s="141"/>
      <c r="AK9" t="s">
        <v>459</v>
      </c>
    </row>
    <row r="10" spans="1:37" ht="18" customHeight="1">
      <c r="A10" s="232">
        <v>4</v>
      </c>
      <c r="B10" s="235" t="s">
        <v>215</v>
      </c>
      <c r="C10" s="236" t="s">
        <v>216</v>
      </c>
      <c r="D10" s="23">
        <v>6</v>
      </c>
      <c r="E10" s="47">
        <v>6</v>
      </c>
      <c r="F10" s="23">
        <v>6</v>
      </c>
      <c r="G10" s="48">
        <v>6</v>
      </c>
      <c r="H10" s="238">
        <v>6</v>
      </c>
      <c r="I10" s="23"/>
      <c r="J10" s="47">
        <v>6.6</v>
      </c>
      <c r="K10" s="47">
        <v>5.4</v>
      </c>
      <c r="L10" s="47">
        <v>5</v>
      </c>
      <c r="M10" s="336"/>
      <c r="N10" s="47">
        <v>5.9</v>
      </c>
      <c r="O10" s="238">
        <v>6.1</v>
      </c>
      <c r="P10" s="337">
        <v>5.7</v>
      </c>
      <c r="Q10" s="23">
        <v>5</v>
      </c>
      <c r="R10" s="336"/>
      <c r="S10" s="338"/>
      <c r="T10" s="385"/>
      <c r="U10" s="337">
        <v>5</v>
      </c>
      <c r="V10" s="23"/>
      <c r="W10" s="337">
        <v>5.3</v>
      </c>
      <c r="X10" s="24"/>
      <c r="Y10" s="24"/>
      <c r="Z10" s="24"/>
      <c r="AA10" s="24"/>
      <c r="AB10" s="24"/>
      <c r="AC10" s="24"/>
      <c r="AD10" s="24"/>
      <c r="AE10" s="18">
        <f t="shared" si="0"/>
        <v>3.777586206896552</v>
      </c>
      <c r="AF10" s="20">
        <v>6.7</v>
      </c>
      <c r="AG10" s="42" t="str">
        <f t="shared" si="1"/>
        <v>YÕu</v>
      </c>
      <c r="AH10" s="14"/>
      <c r="AJ10" s="143"/>
      <c r="AK10" t="s">
        <v>460</v>
      </c>
    </row>
    <row r="11" spans="1:34" ht="18" customHeight="1">
      <c r="A11" s="232">
        <v>5</v>
      </c>
      <c r="B11" s="235" t="s">
        <v>217</v>
      </c>
      <c r="C11" s="236" t="s">
        <v>218</v>
      </c>
      <c r="D11" s="23">
        <v>5.3</v>
      </c>
      <c r="E11" s="47">
        <v>7.2</v>
      </c>
      <c r="F11" s="23">
        <v>7</v>
      </c>
      <c r="G11" s="48">
        <v>7</v>
      </c>
      <c r="H11" s="47">
        <v>8</v>
      </c>
      <c r="I11" s="23"/>
      <c r="J11" s="47">
        <v>7.7</v>
      </c>
      <c r="K11" s="47">
        <v>6.6</v>
      </c>
      <c r="L11" s="47">
        <v>7.2</v>
      </c>
      <c r="M11" s="337">
        <v>6.6</v>
      </c>
      <c r="N11" s="47">
        <v>6.1</v>
      </c>
      <c r="O11" s="23">
        <v>8.3</v>
      </c>
      <c r="P11" s="337">
        <v>6.7</v>
      </c>
      <c r="Q11" s="23">
        <v>7.2</v>
      </c>
      <c r="R11" s="337">
        <v>8.4</v>
      </c>
      <c r="S11" s="340">
        <v>5.9</v>
      </c>
      <c r="T11" s="385"/>
      <c r="U11" s="337">
        <v>6.7</v>
      </c>
      <c r="V11" s="23"/>
      <c r="W11" s="337">
        <v>6.4</v>
      </c>
      <c r="X11" s="24"/>
      <c r="Y11" s="24"/>
      <c r="Z11" s="24"/>
      <c r="AA11" s="24"/>
      <c r="AB11" s="24"/>
      <c r="AC11" s="24"/>
      <c r="AD11" s="24"/>
      <c r="AE11" s="18">
        <f t="shared" si="0"/>
        <v>5.979310344827587</v>
      </c>
      <c r="AF11" s="20">
        <v>5.8</v>
      </c>
      <c r="AG11" s="42" t="str">
        <f t="shared" si="1"/>
        <v>Trung b×nh</v>
      </c>
      <c r="AH11" s="14"/>
    </row>
    <row r="12" spans="1:34" ht="18" customHeight="1">
      <c r="A12" s="232">
        <v>6</v>
      </c>
      <c r="B12" s="235" t="s">
        <v>219</v>
      </c>
      <c r="C12" s="236" t="s">
        <v>83</v>
      </c>
      <c r="D12" s="23">
        <v>6</v>
      </c>
      <c r="E12" s="47">
        <v>6.3</v>
      </c>
      <c r="F12" s="23">
        <v>7</v>
      </c>
      <c r="G12" s="48">
        <v>5.2</v>
      </c>
      <c r="H12" s="47">
        <v>6</v>
      </c>
      <c r="I12" s="23"/>
      <c r="J12" s="47">
        <v>5</v>
      </c>
      <c r="K12" s="47">
        <v>5</v>
      </c>
      <c r="L12" s="238">
        <v>5</v>
      </c>
      <c r="M12" s="336"/>
      <c r="N12" s="238">
        <v>5.3</v>
      </c>
      <c r="O12" s="238">
        <v>6.1</v>
      </c>
      <c r="P12" s="337">
        <v>5.6</v>
      </c>
      <c r="Q12" s="238">
        <v>5</v>
      </c>
      <c r="R12" s="336"/>
      <c r="S12" s="338"/>
      <c r="T12" s="385"/>
      <c r="U12" s="336"/>
      <c r="V12" s="23"/>
      <c r="W12" s="337">
        <v>5.5</v>
      </c>
      <c r="X12" s="24"/>
      <c r="Y12" s="24"/>
      <c r="Z12" s="24"/>
      <c r="AA12" s="24"/>
      <c r="AB12" s="24"/>
      <c r="AC12" s="24"/>
      <c r="AD12" s="24"/>
      <c r="AE12" s="18">
        <f t="shared" si="0"/>
        <v>3.222413793103448</v>
      </c>
      <c r="AF12" s="20">
        <v>7.5</v>
      </c>
      <c r="AG12" s="42" t="str">
        <f t="shared" si="1"/>
        <v>YÕu</v>
      </c>
      <c r="AH12" s="14"/>
    </row>
    <row r="13" spans="1:34" ht="18" customHeight="1">
      <c r="A13" s="232">
        <v>7</v>
      </c>
      <c r="B13" s="235" t="s">
        <v>220</v>
      </c>
      <c r="C13" s="236" t="s">
        <v>99</v>
      </c>
      <c r="D13" s="23">
        <v>5.4</v>
      </c>
      <c r="E13" s="243"/>
      <c r="F13" s="23">
        <v>7</v>
      </c>
      <c r="G13" s="48">
        <v>5</v>
      </c>
      <c r="H13" s="47">
        <v>5</v>
      </c>
      <c r="I13" s="23"/>
      <c r="J13" s="47">
        <v>5.9</v>
      </c>
      <c r="K13" s="47">
        <v>5.8</v>
      </c>
      <c r="L13" s="243"/>
      <c r="M13" s="337">
        <v>5</v>
      </c>
      <c r="N13" s="238">
        <v>6</v>
      </c>
      <c r="O13" s="238">
        <v>5.3</v>
      </c>
      <c r="P13" s="339"/>
      <c r="Q13" s="238">
        <v>5.3</v>
      </c>
      <c r="R13" s="336"/>
      <c r="S13" s="338"/>
      <c r="T13" s="385"/>
      <c r="U13" s="337">
        <v>5</v>
      </c>
      <c r="V13" s="23"/>
      <c r="W13" s="336"/>
      <c r="X13" s="24"/>
      <c r="Y13" s="24"/>
      <c r="Z13" s="24"/>
      <c r="AA13" s="24"/>
      <c r="AB13" s="24"/>
      <c r="AC13" s="24"/>
      <c r="AD13" s="24"/>
      <c r="AE13" s="18">
        <f t="shared" si="0"/>
        <v>2.924137931034483</v>
      </c>
      <c r="AF13" s="20">
        <v>6</v>
      </c>
      <c r="AG13" s="42" t="str">
        <f t="shared" si="1"/>
        <v>YÕu</v>
      </c>
      <c r="AH13" s="14"/>
    </row>
    <row r="14" spans="1:34" ht="18" customHeight="1">
      <c r="A14" s="232">
        <v>8</v>
      </c>
      <c r="B14" s="235" t="s">
        <v>221</v>
      </c>
      <c r="C14" s="236" t="s">
        <v>181</v>
      </c>
      <c r="D14" s="23">
        <v>6</v>
      </c>
      <c r="E14" s="47">
        <v>7</v>
      </c>
      <c r="F14" s="23">
        <v>7.7</v>
      </c>
      <c r="G14" s="48">
        <v>5.2</v>
      </c>
      <c r="H14" s="47">
        <v>8</v>
      </c>
      <c r="I14" s="23"/>
      <c r="J14" s="47">
        <v>8</v>
      </c>
      <c r="K14" s="47">
        <v>7</v>
      </c>
      <c r="L14" s="47">
        <v>7.8</v>
      </c>
      <c r="M14" s="337">
        <v>7</v>
      </c>
      <c r="N14" s="47">
        <v>6.1</v>
      </c>
      <c r="O14" s="23">
        <v>8.3</v>
      </c>
      <c r="P14" s="337">
        <v>7</v>
      </c>
      <c r="Q14" s="23">
        <v>7.8</v>
      </c>
      <c r="R14" s="337">
        <v>8.5</v>
      </c>
      <c r="S14" s="340">
        <v>6.1</v>
      </c>
      <c r="T14" s="385"/>
      <c r="U14" s="337">
        <v>7.4</v>
      </c>
      <c r="V14" s="23"/>
      <c r="W14" s="337">
        <v>6.7</v>
      </c>
      <c r="X14" s="24"/>
      <c r="Y14" s="24"/>
      <c r="Z14" s="24"/>
      <c r="AA14" s="24"/>
      <c r="AB14" s="24"/>
      <c r="AC14" s="24"/>
      <c r="AD14" s="24"/>
      <c r="AE14" s="18">
        <f t="shared" si="0"/>
        <v>6.124137931034482</v>
      </c>
      <c r="AF14" s="20">
        <v>6.8</v>
      </c>
      <c r="AG14" s="42" t="str">
        <f t="shared" si="1"/>
        <v>TB.Kh¸</v>
      </c>
      <c r="AH14" s="14"/>
    </row>
    <row r="15" spans="1:34" ht="18" customHeight="1">
      <c r="A15" s="232">
        <v>9</v>
      </c>
      <c r="B15" s="235" t="s">
        <v>222</v>
      </c>
      <c r="C15" s="236" t="s">
        <v>37</v>
      </c>
      <c r="D15" s="23">
        <v>5.7</v>
      </c>
      <c r="E15" s="243"/>
      <c r="F15" s="23">
        <v>6.4</v>
      </c>
      <c r="G15" s="48">
        <v>5.2</v>
      </c>
      <c r="H15" s="47">
        <v>8</v>
      </c>
      <c r="I15" s="23"/>
      <c r="J15" s="47">
        <v>5</v>
      </c>
      <c r="K15" s="243"/>
      <c r="L15" s="243"/>
      <c r="M15" s="336"/>
      <c r="N15" s="243"/>
      <c r="O15" s="243"/>
      <c r="P15" s="339"/>
      <c r="Q15" s="243"/>
      <c r="R15" s="336"/>
      <c r="S15" s="338"/>
      <c r="T15" s="385"/>
      <c r="U15" s="336"/>
      <c r="V15" s="23"/>
      <c r="W15" s="336"/>
      <c r="X15" s="24"/>
      <c r="Y15" s="24"/>
      <c r="Z15" s="24"/>
      <c r="AA15" s="24"/>
      <c r="AB15" s="24"/>
      <c r="AC15" s="24"/>
      <c r="AD15" s="24"/>
      <c r="AE15" s="18">
        <f t="shared" si="0"/>
        <v>1.0862068965517242</v>
      </c>
      <c r="AF15" s="20">
        <v>6</v>
      </c>
      <c r="AG15" s="42" t="str">
        <f t="shared" si="1"/>
        <v>YÕu</v>
      </c>
      <c r="AH15" s="14"/>
    </row>
    <row r="16" spans="1:34" ht="18" customHeight="1">
      <c r="A16" s="232">
        <v>10</v>
      </c>
      <c r="B16" s="235" t="s">
        <v>222</v>
      </c>
      <c r="C16" s="236" t="s">
        <v>184</v>
      </c>
      <c r="D16" s="23">
        <v>5.7</v>
      </c>
      <c r="E16" s="47">
        <v>5.6</v>
      </c>
      <c r="F16" s="23">
        <v>6</v>
      </c>
      <c r="G16" s="48">
        <v>5.3</v>
      </c>
      <c r="H16" s="47">
        <v>5.4</v>
      </c>
      <c r="I16" s="23"/>
      <c r="J16" s="47">
        <v>6.6</v>
      </c>
      <c r="K16" s="47">
        <v>5</v>
      </c>
      <c r="L16" s="47">
        <v>5</v>
      </c>
      <c r="M16" s="336"/>
      <c r="N16" s="238">
        <v>5</v>
      </c>
      <c r="O16" s="23">
        <v>5.3</v>
      </c>
      <c r="P16" s="339"/>
      <c r="Q16" s="23">
        <v>5</v>
      </c>
      <c r="R16" s="336"/>
      <c r="S16" s="338"/>
      <c r="T16" s="385"/>
      <c r="U16" s="337">
        <v>5</v>
      </c>
      <c r="V16" s="23"/>
      <c r="W16" s="336"/>
      <c r="X16" s="24"/>
      <c r="Y16" s="24"/>
      <c r="Z16" s="24"/>
      <c r="AA16" s="24"/>
      <c r="AB16" s="24"/>
      <c r="AC16" s="24"/>
      <c r="AD16" s="24"/>
      <c r="AE16" s="18">
        <f t="shared" si="0"/>
        <v>3.0172413793103448</v>
      </c>
      <c r="AF16" s="20">
        <v>7.8</v>
      </c>
      <c r="AG16" s="42" t="str">
        <f t="shared" si="1"/>
        <v>YÕu</v>
      </c>
      <c r="AH16" s="14"/>
    </row>
    <row r="17" spans="1:34" ht="18" customHeight="1">
      <c r="A17" s="232">
        <v>11</v>
      </c>
      <c r="B17" s="265" t="s">
        <v>222</v>
      </c>
      <c r="C17" s="266" t="s">
        <v>225</v>
      </c>
      <c r="D17" s="26">
        <v>5.7</v>
      </c>
      <c r="E17" s="40">
        <v>5.7</v>
      </c>
      <c r="F17" s="26">
        <v>6</v>
      </c>
      <c r="G17" s="54">
        <v>5</v>
      </c>
      <c r="H17" s="239">
        <v>6</v>
      </c>
      <c r="I17" s="23"/>
      <c r="J17" s="40">
        <v>7</v>
      </c>
      <c r="K17" s="40">
        <v>6.1</v>
      </c>
      <c r="L17" s="40">
        <v>6.1</v>
      </c>
      <c r="M17" s="344">
        <v>6.6</v>
      </c>
      <c r="N17" s="40">
        <v>6.7</v>
      </c>
      <c r="O17" s="26">
        <v>5.9</v>
      </c>
      <c r="P17" s="356"/>
      <c r="Q17" s="26">
        <v>6.1</v>
      </c>
      <c r="R17" s="356"/>
      <c r="S17" s="357">
        <v>5.5</v>
      </c>
      <c r="T17" s="385"/>
      <c r="U17" s="344">
        <v>5.3</v>
      </c>
      <c r="V17" s="23"/>
      <c r="W17" s="344">
        <v>5.3</v>
      </c>
      <c r="X17" s="24"/>
      <c r="Y17" s="24"/>
      <c r="Z17" s="24"/>
      <c r="AA17" s="24"/>
      <c r="AB17" s="24"/>
      <c r="AC17" s="24"/>
      <c r="AD17" s="24"/>
      <c r="AE17" s="18">
        <f t="shared" si="0"/>
        <v>4.137931034482759</v>
      </c>
      <c r="AF17" s="20">
        <v>8</v>
      </c>
      <c r="AG17" s="42" t="str">
        <f t="shared" si="1"/>
        <v>YÕu</v>
      </c>
      <c r="AH17" s="14"/>
    </row>
    <row r="18" spans="1:34" ht="18" customHeight="1">
      <c r="A18" s="232">
        <v>12</v>
      </c>
      <c r="B18" s="267" t="s">
        <v>222</v>
      </c>
      <c r="C18" s="268" t="s">
        <v>226</v>
      </c>
      <c r="D18" s="25">
        <v>5.7</v>
      </c>
      <c r="E18" s="263">
        <v>5.3</v>
      </c>
      <c r="F18" s="25">
        <v>6</v>
      </c>
      <c r="G18" s="202">
        <v>6</v>
      </c>
      <c r="H18" s="49">
        <v>5.4</v>
      </c>
      <c r="I18" s="23"/>
      <c r="J18" s="263">
        <v>5</v>
      </c>
      <c r="K18" s="255"/>
      <c r="L18" s="255"/>
      <c r="M18" s="350"/>
      <c r="N18" s="255"/>
      <c r="O18" s="263">
        <v>5.9</v>
      </c>
      <c r="P18" s="351"/>
      <c r="Q18" s="263">
        <v>5.3</v>
      </c>
      <c r="R18" s="350"/>
      <c r="S18" s="352"/>
      <c r="T18" s="385"/>
      <c r="U18" s="350"/>
      <c r="V18" s="23"/>
      <c r="W18" s="350"/>
      <c r="X18" s="24"/>
      <c r="Y18" s="24"/>
      <c r="Z18" s="24"/>
      <c r="AA18" s="24"/>
      <c r="AB18" s="24"/>
      <c r="AC18" s="24"/>
      <c r="AD18" s="24"/>
      <c r="AE18" s="18">
        <f t="shared" si="0"/>
        <v>1.8344827586206898</v>
      </c>
      <c r="AF18" s="20">
        <v>6.5</v>
      </c>
      <c r="AG18" s="42" t="str">
        <f t="shared" si="1"/>
        <v>YÕu</v>
      </c>
      <c r="AH18" s="14"/>
    </row>
    <row r="19" spans="1:34" ht="18" customHeight="1">
      <c r="A19" s="232">
        <v>13</v>
      </c>
      <c r="B19" s="235" t="s">
        <v>174</v>
      </c>
      <c r="C19" s="236" t="s">
        <v>199</v>
      </c>
      <c r="D19" s="23">
        <v>6</v>
      </c>
      <c r="E19" s="47">
        <v>6</v>
      </c>
      <c r="F19" s="23">
        <v>6</v>
      </c>
      <c r="G19" s="48">
        <v>5.2</v>
      </c>
      <c r="H19" s="47">
        <v>5.4</v>
      </c>
      <c r="I19" s="23"/>
      <c r="J19" s="47">
        <v>6.3</v>
      </c>
      <c r="K19" s="47">
        <v>5.5</v>
      </c>
      <c r="L19" s="47">
        <v>5</v>
      </c>
      <c r="M19" s="336"/>
      <c r="N19" s="47">
        <v>5</v>
      </c>
      <c r="O19" s="238">
        <v>6</v>
      </c>
      <c r="P19" s="337">
        <v>5.3</v>
      </c>
      <c r="Q19" s="23">
        <v>5</v>
      </c>
      <c r="R19" s="336"/>
      <c r="S19" s="340">
        <v>5</v>
      </c>
      <c r="T19" s="385"/>
      <c r="U19" s="336"/>
      <c r="V19" s="23"/>
      <c r="W19" s="337">
        <v>5.6</v>
      </c>
      <c r="X19" s="24"/>
      <c r="Y19" s="24"/>
      <c r="Z19" s="24"/>
      <c r="AA19" s="24"/>
      <c r="AB19" s="24"/>
      <c r="AC19" s="24"/>
      <c r="AD19" s="24"/>
      <c r="AE19" s="18">
        <f t="shared" si="0"/>
        <v>3.555172413793103</v>
      </c>
      <c r="AF19" s="20">
        <v>7.7</v>
      </c>
      <c r="AG19" s="42" t="str">
        <f t="shared" si="1"/>
        <v>YÕu</v>
      </c>
      <c r="AH19" s="14"/>
    </row>
    <row r="20" spans="1:34" ht="18" customHeight="1">
      <c r="A20" s="232">
        <v>14</v>
      </c>
      <c r="B20" s="235" t="s">
        <v>227</v>
      </c>
      <c r="C20" s="236" t="s">
        <v>228</v>
      </c>
      <c r="D20" s="23">
        <v>5.7</v>
      </c>
      <c r="E20" s="238">
        <v>5</v>
      </c>
      <c r="F20" s="23">
        <v>6.3</v>
      </c>
      <c r="G20" s="48">
        <v>6.7</v>
      </c>
      <c r="H20" s="47">
        <v>5</v>
      </c>
      <c r="I20" s="23"/>
      <c r="J20" s="47">
        <v>7.4</v>
      </c>
      <c r="K20" s="47">
        <v>5.8</v>
      </c>
      <c r="L20" s="47">
        <v>7.4</v>
      </c>
      <c r="M20" s="337">
        <v>5</v>
      </c>
      <c r="N20" s="238">
        <v>5</v>
      </c>
      <c r="O20" s="23">
        <v>7.6</v>
      </c>
      <c r="P20" s="337">
        <v>6.3</v>
      </c>
      <c r="Q20" s="23">
        <v>7.4</v>
      </c>
      <c r="R20" s="337">
        <v>7.3</v>
      </c>
      <c r="S20" s="340">
        <v>5.5</v>
      </c>
      <c r="T20" s="385"/>
      <c r="U20" s="337">
        <v>6</v>
      </c>
      <c r="V20" s="23"/>
      <c r="W20" s="337">
        <v>5.6</v>
      </c>
      <c r="X20" s="24"/>
      <c r="Y20" s="24"/>
      <c r="Z20" s="24"/>
      <c r="AA20" s="24"/>
      <c r="AB20" s="24"/>
      <c r="AC20" s="24"/>
      <c r="AD20" s="24"/>
      <c r="AE20" s="18">
        <f t="shared" si="0"/>
        <v>5.4017241379310335</v>
      </c>
      <c r="AF20" s="20">
        <v>6.5</v>
      </c>
      <c r="AG20" s="42" t="str">
        <f t="shared" si="1"/>
        <v>Trung b×nh</v>
      </c>
      <c r="AH20" s="14"/>
    </row>
    <row r="21" spans="1:34" ht="18" customHeight="1">
      <c r="A21" s="232">
        <v>15</v>
      </c>
      <c r="B21" s="265" t="s">
        <v>229</v>
      </c>
      <c r="C21" s="266" t="s">
        <v>230</v>
      </c>
      <c r="D21" s="26">
        <v>6</v>
      </c>
      <c r="E21" s="239">
        <v>5</v>
      </c>
      <c r="F21" s="26">
        <v>6.6</v>
      </c>
      <c r="G21" s="54">
        <v>5</v>
      </c>
      <c r="H21" s="40">
        <v>6.7</v>
      </c>
      <c r="I21" s="23"/>
      <c r="J21" s="40">
        <v>6</v>
      </c>
      <c r="K21" s="40">
        <v>5.4</v>
      </c>
      <c r="L21" s="40">
        <v>6</v>
      </c>
      <c r="M21" s="343"/>
      <c r="N21" s="40">
        <v>5.3</v>
      </c>
      <c r="O21" s="239">
        <v>6.1</v>
      </c>
      <c r="P21" s="344">
        <v>5.6</v>
      </c>
      <c r="Q21" s="26">
        <v>6</v>
      </c>
      <c r="R21" s="343"/>
      <c r="S21" s="345"/>
      <c r="T21" s="385"/>
      <c r="U21" s="343"/>
      <c r="V21" s="23"/>
      <c r="W21" s="344">
        <v>5.5</v>
      </c>
      <c r="X21" s="24"/>
      <c r="Y21" s="24"/>
      <c r="Z21" s="24"/>
      <c r="AA21" s="24"/>
      <c r="AB21" s="24"/>
      <c r="AC21" s="24"/>
      <c r="AD21" s="24"/>
      <c r="AE21" s="18">
        <f t="shared" si="0"/>
        <v>3.3275862068965516</v>
      </c>
      <c r="AF21" s="20">
        <v>6.7</v>
      </c>
      <c r="AG21" s="42" t="str">
        <f t="shared" si="1"/>
        <v>YÕu</v>
      </c>
      <c r="AH21" s="14"/>
    </row>
    <row r="22" spans="1:35" ht="16.5">
      <c r="A22" s="27" t="s">
        <v>51</v>
      </c>
      <c r="C22" s="8"/>
      <c r="D22" s="3"/>
      <c r="E22" s="3"/>
      <c r="F22" s="3"/>
      <c r="G22" s="407"/>
      <c r="H22" s="407"/>
      <c r="I22" s="407"/>
      <c r="J22" s="407"/>
      <c r="K22" s="407"/>
      <c r="L22" s="407"/>
      <c r="M22" s="407"/>
      <c r="N22" s="407"/>
      <c r="O22" s="28"/>
      <c r="P22" s="28"/>
      <c r="Q22" s="28"/>
      <c r="R22" s="28"/>
      <c r="S22" s="28"/>
      <c r="T22" s="403" t="s">
        <v>48</v>
      </c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5"/>
    </row>
    <row r="23" spans="1:15" ht="18">
      <c r="A23" s="29" t="s">
        <v>52</v>
      </c>
      <c r="O23" s="4"/>
    </row>
    <row r="24" spans="2:35" ht="20.25">
      <c r="B24" s="406" t="s">
        <v>3</v>
      </c>
      <c r="C24" s="406"/>
      <c r="D24" s="406"/>
      <c r="E24" s="406"/>
      <c r="F24" s="406"/>
      <c r="G24" s="406"/>
      <c r="H24" s="406"/>
      <c r="I24" s="30"/>
      <c r="J24" s="30"/>
      <c r="K24" s="406" t="s">
        <v>5</v>
      </c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AE24" s="404" t="s">
        <v>7</v>
      </c>
      <c r="AF24" s="404"/>
      <c r="AG24" s="404"/>
      <c r="AH24" s="404"/>
      <c r="AI24" s="46"/>
    </row>
    <row r="25" spans="8:20" ht="15.75">
      <c r="H25" s="31"/>
      <c r="I25" s="30"/>
      <c r="J25" s="30"/>
      <c r="K25" s="30"/>
      <c r="L25" s="30"/>
      <c r="T25" s="32"/>
    </row>
    <row r="26" ht="12.75">
      <c r="T26" s="32"/>
    </row>
    <row r="27" ht="12.75">
      <c r="T27" s="32"/>
    </row>
    <row r="28" ht="12.75">
      <c r="T28" s="32"/>
    </row>
    <row r="29" spans="2:35" ht="18.75">
      <c r="B29" s="405" t="s">
        <v>49</v>
      </c>
      <c r="C29" s="405"/>
      <c r="D29" s="405"/>
      <c r="E29" s="405"/>
      <c r="F29" s="405"/>
      <c r="G29" s="405"/>
      <c r="H29" s="405"/>
      <c r="J29" s="33"/>
      <c r="K29" s="405" t="s">
        <v>6</v>
      </c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33"/>
      <c r="Y29" s="33"/>
      <c r="Z29" s="33"/>
      <c r="AA29" s="33"/>
      <c r="AB29" s="33"/>
      <c r="AC29" s="33"/>
      <c r="AD29" s="33"/>
      <c r="AE29" s="405" t="s">
        <v>50</v>
      </c>
      <c r="AF29" s="405"/>
      <c r="AG29" s="405"/>
      <c r="AH29" s="405"/>
      <c r="AI29" s="34"/>
    </row>
    <row r="30" spans="1:35" ht="12.75">
      <c r="A30" s="35"/>
      <c r="B30" s="35"/>
      <c r="C30" s="35"/>
      <c r="D30" s="35"/>
      <c r="E30" s="35"/>
      <c r="F30" s="35"/>
      <c r="G30" s="35"/>
      <c r="H30" s="402"/>
      <c r="I30" s="402"/>
      <c r="J30" s="40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44"/>
    </row>
    <row r="31" spans="1:35" ht="15">
      <c r="A31" s="37" t="s">
        <v>13</v>
      </c>
      <c r="D31" s="37" t="s">
        <v>14</v>
      </c>
      <c r="H31" s="9"/>
      <c r="I31" s="9"/>
      <c r="K31" s="37" t="s">
        <v>43</v>
      </c>
      <c r="R31" s="37" t="s">
        <v>62</v>
      </c>
      <c r="Y31" s="2" t="s">
        <v>45</v>
      </c>
      <c r="AE31" s="2" t="s">
        <v>63</v>
      </c>
      <c r="AG31" s="37"/>
      <c r="AI31" s="44"/>
    </row>
    <row r="32" spans="1:33" ht="14.25">
      <c r="A32" s="29" t="s">
        <v>64</v>
      </c>
      <c r="D32" s="29" t="s">
        <v>65</v>
      </c>
      <c r="K32" s="29" t="s">
        <v>66</v>
      </c>
      <c r="R32" s="37" t="s">
        <v>67</v>
      </c>
      <c r="Y32" s="37" t="s">
        <v>269</v>
      </c>
      <c r="AE32" s="37" t="s">
        <v>270</v>
      </c>
      <c r="AG32" s="37"/>
    </row>
    <row r="33" spans="1:33" ht="15">
      <c r="A33" s="7" t="s">
        <v>271</v>
      </c>
      <c r="C33" s="37"/>
      <c r="D33" s="8" t="s">
        <v>272</v>
      </c>
      <c r="G33" s="38"/>
      <c r="H33" s="38"/>
      <c r="I33" s="39"/>
      <c r="K33" s="8" t="s">
        <v>273</v>
      </c>
      <c r="N33" s="37"/>
      <c r="O33" s="37"/>
      <c r="P33" s="37"/>
      <c r="Q33" s="37"/>
      <c r="R33" s="7" t="s">
        <v>274</v>
      </c>
      <c r="S33" s="3"/>
      <c r="Y33" s="7" t="s">
        <v>275</v>
      </c>
      <c r="AE33" s="2" t="s">
        <v>276</v>
      </c>
      <c r="AG33" s="37"/>
    </row>
    <row r="34" spans="1:33" ht="15">
      <c r="A34" s="7" t="s">
        <v>277</v>
      </c>
      <c r="C34" s="37"/>
      <c r="D34" s="8" t="s">
        <v>278</v>
      </c>
      <c r="K34" s="8" t="s">
        <v>279</v>
      </c>
      <c r="N34" s="38"/>
      <c r="O34" s="38"/>
      <c r="P34" s="39"/>
      <c r="R34" s="8" t="s">
        <v>280</v>
      </c>
      <c r="U34" s="37"/>
      <c r="V34" s="37"/>
      <c r="W34" s="37"/>
      <c r="X34" s="37"/>
      <c r="Y34" s="7" t="s">
        <v>281</v>
      </c>
      <c r="Z34" s="3"/>
      <c r="AG34" s="37"/>
    </row>
    <row r="35" spans="1:25" ht="15">
      <c r="A35" s="7" t="s">
        <v>282</v>
      </c>
      <c r="D35" s="2" t="s">
        <v>283</v>
      </c>
      <c r="K35" s="7" t="s">
        <v>284</v>
      </c>
      <c r="R35" s="8" t="s">
        <v>285</v>
      </c>
      <c r="Y35" s="8"/>
    </row>
  </sheetData>
  <mergeCells count="20">
    <mergeCell ref="A4:AH4"/>
    <mergeCell ref="A5:A6"/>
    <mergeCell ref="AE5:AE6"/>
    <mergeCell ref="AF5:AF6"/>
    <mergeCell ref="AH5:AH6"/>
    <mergeCell ref="B5:C6"/>
    <mergeCell ref="AG5:AG6"/>
    <mergeCell ref="A1:P1"/>
    <mergeCell ref="Q1:AH1"/>
    <mergeCell ref="A2:AH2"/>
    <mergeCell ref="A3:AH3"/>
    <mergeCell ref="H30:J30"/>
    <mergeCell ref="T22:AH22"/>
    <mergeCell ref="AE24:AH24"/>
    <mergeCell ref="AE29:AH29"/>
    <mergeCell ref="B29:H29"/>
    <mergeCell ref="B24:H24"/>
    <mergeCell ref="K24:W24"/>
    <mergeCell ref="K29:W29"/>
    <mergeCell ref="G22:N22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B25" sqref="B25:C25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10" width="4.28125" style="0" customWidth="1"/>
    <col min="11" max="11" width="6.421875" style="0" customWidth="1"/>
    <col min="12" max="12" width="10.140625" style="0" customWidth="1"/>
    <col min="13" max="13" width="6.00390625" style="0" customWidth="1"/>
    <col min="14" max="14" width="11.00390625" style="0" customWidth="1"/>
    <col min="15" max="15" width="46.140625" style="0" customWidth="1"/>
  </cols>
  <sheetData>
    <row r="1" spans="1:15" ht="51.75" customHeight="1">
      <c r="A1" s="390" t="s">
        <v>514</v>
      </c>
      <c r="B1" s="391"/>
      <c r="C1" s="391"/>
      <c r="D1" s="391"/>
      <c r="E1" s="391"/>
      <c r="F1" s="391"/>
      <c r="G1" s="391"/>
      <c r="H1" s="391"/>
      <c r="I1" s="391"/>
      <c r="J1" s="215"/>
      <c r="K1" s="392" t="s">
        <v>515</v>
      </c>
      <c r="L1" s="393"/>
      <c r="M1" s="393"/>
      <c r="N1" s="393"/>
      <c r="O1" s="393"/>
    </row>
    <row r="2" spans="1:15" ht="48" customHeight="1">
      <c r="A2" s="411" t="s">
        <v>542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2:18" ht="21">
      <c r="B3" s="187"/>
      <c r="C3" s="187" t="s">
        <v>517</v>
      </c>
      <c r="D3" s="187"/>
      <c r="E3" s="187"/>
      <c r="F3" s="187"/>
      <c r="G3" s="187"/>
      <c r="H3" s="187"/>
      <c r="I3" s="187"/>
      <c r="J3" s="187"/>
      <c r="O3" s="181" t="s">
        <v>518</v>
      </c>
      <c r="P3" s="181"/>
      <c r="Q3" s="181"/>
      <c r="R3" s="181"/>
    </row>
    <row r="4" spans="1:15" ht="7.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35.25" customHeight="1">
      <c r="A5" s="413" t="s">
        <v>0</v>
      </c>
      <c r="B5" s="433" t="s">
        <v>8</v>
      </c>
      <c r="C5" s="434"/>
      <c r="D5" s="158" t="s">
        <v>15</v>
      </c>
      <c r="E5" s="158" t="s">
        <v>16</v>
      </c>
      <c r="F5" s="158" t="s">
        <v>17</v>
      </c>
      <c r="G5" s="158" t="s">
        <v>18</v>
      </c>
      <c r="H5" s="158" t="s">
        <v>19</v>
      </c>
      <c r="I5" s="158" t="s">
        <v>20</v>
      </c>
      <c r="J5" s="158" t="s">
        <v>21</v>
      </c>
      <c r="K5" s="432" t="s">
        <v>4</v>
      </c>
      <c r="L5" s="415" t="s">
        <v>462</v>
      </c>
      <c r="M5" s="415" t="s">
        <v>94</v>
      </c>
      <c r="N5" s="415" t="s">
        <v>463</v>
      </c>
      <c r="O5" s="416" t="s">
        <v>2</v>
      </c>
    </row>
    <row r="6" spans="1:15" ht="18.75" customHeight="1">
      <c r="A6" s="413"/>
      <c r="B6" s="434"/>
      <c r="C6" s="434"/>
      <c r="D6" s="11">
        <v>4</v>
      </c>
      <c r="E6" s="11">
        <v>6</v>
      </c>
      <c r="F6" s="93">
        <v>1</v>
      </c>
      <c r="G6" s="93">
        <v>3</v>
      </c>
      <c r="H6" s="93">
        <v>6</v>
      </c>
      <c r="I6" s="93">
        <v>4</v>
      </c>
      <c r="J6" s="93">
        <v>3</v>
      </c>
      <c r="K6" s="432"/>
      <c r="L6" s="414"/>
      <c r="M6" s="415"/>
      <c r="N6" s="415"/>
      <c r="O6" s="416"/>
    </row>
    <row r="7" spans="1:15" ht="25.5" customHeight="1">
      <c r="A7" s="89">
        <v>1</v>
      </c>
      <c r="B7" s="117" t="s">
        <v>231</v>
      </c>
      <c r="C7" s="118" t="s">
        <v>147</v>
      </c>
      <c r="D7" s="25">
        <v>6.7</v>
      </c>
      <c r="E7" s="25">
        <v>5.5</v>
      </c>
      <c r="F7" s="49">
        <v>5.4</v>
      </c>
      <c r="G7" s="49">
        <v>6</v>
      </c>
      <c r="H7" s="49">
        <v>6.5</v>
      </c>
      <c r="I7" s="49">
        <v>5</v>
      </c>
      <c r="J7" s="49">
        <v>6.6</v>
      </c>
      <c r="K7" s="358">
        <f>(D7*$D$6+E7*$E$6+F7*$F$6+G7*$G$6+H7*$H$6+I7*$I$6+J7*$J$6)/SUM($D$6:$J$6)</f>
        <v>6</v>
      </c>
      <c r="L7" s="90" t="str">
        <f aca="true" t="shared" si="0" ref="L7:L32">IF(K7&lt;3.95,"KÐm",IF(K7&lt;4.95,"YÕu",IF(K7&lt;5.95,"Trung b×nh",IF(K7&lt;6.95,"TB.Kh¸",IF(K7&lt;7.95,"Kh¸","Giái")))))</f>
        <v>TB.Kh¸</v>
      </c>
      <c r="M7" s="188">
        <v>8.2</v>
      </c>
      <c r="N7" s="189" t="str">
        <f aca="true" t="shared" si="1" ref="N7:N32">IF(M7&lt;5,"YÕu",IF(M7&lt;6,"Trung b×nh",IF(M7&lt;7,"TB.Kh¸",IF(M7&lt;8,"Kh¸",IF(M7&lt;9,"Tèt","XuÊt s¾c")))))</f>
        <v>Tèt</v>
      </c>
      <c r="O7" s="16"/>
    </row>
    <row r="8" spans="1:15" ht="25.5" customHeight="1">
      <c r="A8" s="5">
        <v>2</v>
      </c>
      <c r="B8" s="113" t="s">
        <v>232</v>
      </c>
      <c r="C8" s="114" t="s">
        <v>233</v>
      </c>
      <c r="D8" s="23">
        <v>6.3</v>
      </c>
      <c r="E8" s="23">
        <v>6.7</v>
      </c>
      <c r="F8" s="47">
        <v>6</v>
      </c>
      <c r="G8" s="47">
        <v>6.7</v>
      </c>
      <c r="H8" s="47">
        <v>6.1</v>
      </c>
      <c r="I8" s="47">
        <v>5.4</v>
      </c>
      <c r="J8" s="47">
        <v>6.2</v>
      </c>
      <c r="K8" s="281">
        <f aca="true" t="shared" si="2" ref="K8:K32">(D8*$D$6+E8*$E$6+F8*$F$6+G8*$G$6+H8*$H$6+I8*$I$6+J8*$J$6)/SUM($D$6:$J$6)</f>
        <v>6.2333333333333325</v>
      </c>
      <c r="L8" s="85" t="str">
        <f t="shared" si="0"/>
        <v>TB.Kh¸</v>
      </c>
      <c r="M8" s="150">
        <v>7.9</v>
      </c>
      <c r="N8" s="184" t="str">
        <f t="shared" si="1"/>
        <v>Kh¸</v>
      </c>
      <c r="O8" s="14"/>
    </row>
    <row r="9" spans="1:18" ht="25.5" customHeight="1">
      <c r="A9" s="5">
        <v>3</v>
      </c>
      <c r="B9" s="113" t="s">
        <v>236</v>
      </c>
      <c r="C9" s="114" t="s">
        <v>139</v>
      </c>
      <c r="D9" s="23">
        <v>6.8</v>
      </c>
      <c r="E9" s="23">
        <v>6.2</v>
      </c>
      <c r="F9" s="47">
        <v>6</v>
      </c>
      <c r="G9" s="47">
        <v>6.4</v>
      </c>
      <c r="H9" s="47">
        <v>5.5</v>
      </c>
      <c r="I9" s="142"/>
      <c r="J9" s="47">
        <v>6.8</v>
      </c>
      <c r="K9" s="281">
        <f t="shared" si="2"/>
        <v>5.296296296296297</v>
      </c>
      <c r="L9" s="85" t="str">
        <f t="shared" si="0"/>
        <v>Trung b×nh</v>
      </c>
      <c r="M9" s="150">
        <v>8.5</v>
      </c>
      <c r="N9" s="184" t="str">
        <f t="shared" si="1"/>
        <v>Tèt</v>
      </c>
      <c r="O9" s="160" t="s">
        <v>543</v>
      </c>
      <c r="Q9" s="138"/>
      <c r="R9" t="s">
        <v>455</v>
      </c>
    </row>
    <row r="10" spans="1:19" ht="25.5" customHeight="1">
      <c r="A10" s="5">
        <v>4</v>
      </c>
      <c r="B10" s="113" t="s">
        <v>237</v>
      </c>
      <c r="C10" s="114" t="s">
        <v>10</v>
      </c>
      <c r="D10" s="23">
        <v>6</v>
      </c>
      <c r="E10" s="23">
        <v>6</v>
      </c>
      <c r="F10" s="47">
        <v>6.6</v>
      </c>
      <c r="G10" s="47">
        <v>6</v>
      </c>
      <c r="H10" s="47">
        <v>6.5</v>
      </c>
      <c r="I10" s="142"/>
      <c r="J10" s="47">
        <v>6.2</v>
      </c>
      <c r="K10" s="281">
        <f t="shared" si="2"/>
        <v>5.266666666666667</v>
      </c>
      <c r="L10" s="85" t="str">
        <f t="shared" si="0"/>
        <v>Trung b×nh</v>
      </c>
      <c r="M10" s="150">
        <v>8</v>
      </c>
      <c r="N10" s="184" t="str">
        <f t="shared" si="1"/>
        <v>Tèt</v>
      </c>
      <c r="O10" s="160" t="s">
        <v>543</v>
      </c>
      <c r="Q10" s="144" t="s">
        <v>457</v>
      </c>
      <c r="R10" t="s">
        <v>458</v>
      </c>
      <c r="S10" s="144"/>
    </row>
    <row r="11" spans="1:18" ht="25.5" customHeight="1">
      <c r="A11" s="5">
        <v>5</v>
      </c>
      <c r="B11" s="113" t="s">
        <v>238</v>
      </c>
      <c r="C11" s="114" t="s">
        <v>239</v>
      </c>
      <c r="D11" s="23">
        <v>7.2</v>
      </c>
      <c r="E11" s="23">
        <v>5.5</v>
      </c>
      <c r="F11" s="47">
        <v>5.6</v>
      </c>
      <c r="G11" s="47">
        <v>6.7</v>
      </c>
      <c r="H11" s="47">
        <v>5.4</v>
      </c>
      <c r="I11" s="102"/>
      <c r="J11" s="47">
        <v>6.8</v>
      </c>
      <c r="K11" s="281">
        <f t="shared" si="2"/>
        <v>5.196296296296297</v>
      </c>
      <c r="L11" s="85" t="str">
        <f t="shared" si="0"/>
        <v>Trung b×nh</v>
      </c>
      <c r="M11" s="150">
        <v>8.5</v>
      </c>
      <c r="N11" s="184" t="str">
        <f t="shared" si="1"/>
        <v>Tèt</v>
      </c>
      <c r="O11" s="14" t="s">
        <v>544</v>
      </c>
      <c r="Q11" s="141"/>
      <c r="R11" t="s">
        <v>459</v>
      </c>
    </row>
    <row r="12" spans="1:18" ht="25.5" customHeight="1">
      <c r="A12" s="5">
        <v>6</v>
      </c>
      <c r="B12" s="113" t="s">
        <v>240</v>
      </c>
      <c r="C12" s="114" t="s">
        <v>239</v>
      </c>
      <c r="D12" s="23">
        <v>7.1</v>
      </c>
      <c r="E12" s="23">
        <v>5.8</v>
      </c>
      <c r="F12" s="47">
        <v>6.4</v>
      </c>
      <c r="G12" s="47">
        <v>7</v>
      </c>
      <c r="H12" s="47">
        <v>5.9</v>
      </c>
      <c r="I12" s="47">
        <v>5.7</v>
      </c>
      <c r="J12" s="47">
        <v>6.8</v>
      </c>
      <c r="K12" s="281">
        <f t="shared" si="2"/>
        <v>6.2666666666666675</v>
      </c>
      <c r="L12" s="85" t="str">
        <f t="shared" si="0"/>
        <v>TB.Kh¸</v>
      </c>
      <c r="M12" s="150">
        <v>8.4</v>
      </c>
      <c r="N12" s="184" t="str">
        <f t="shared" si="1"/>
        <v>Tèt</v>
      </c>
      <c r="O12" s="14"/>
      <c r="Q12" s="143"/>
      <c r="R12" t="s">
        <v>460</v>
      </c>
    </row>
    <row r="13" spans="1:15" ht="25.5" customHeight="1">
      <c r="A13" s="5">
        <v>7</v>
      </c>
      <c r="B13" s="113" t="s">
        <v>241</v>
      </c>
      <c r="C13" s="114" t="s">
        <v>242</v>
      </c>
      <c r="D13" s="23">
        <v>7</v>
      </c>
      <c r="E13" s="23">
        <v>7.1</v>
      </c>
      <c r="F13" s="47">
        <v>6</v>
      </c>
      <c r="G13" s="47">
        <v>7.4</v>
      </c>
      <c r="H13" s="47">
        <v>7.4</v>
      </c>
      <c r="I13" s="47">
        <v>6.3</v>
      </c>
      <c r="J13" s="47">
        <v>7.2</v>
      </c>
      <c r="K13" s="281">
        <f t="shared" si="2"/>
        <v>7.037037037037036</v>
      </c>
      <c r="L13" s="85" t="str">
        <f t="shared" si="0"/>
        <v>Kh¸</v>
      </c>
      <c r="M13" s="150">
        <v>8.8</v>
      </c>
      <c r="N13" s="184" t="str">
        <f t="shared" si="1"/>
        <v>Tèt</v>
      </c>
      <c r="O13" s="14"/>
    </row>
    <row r="14" spans="1:15" ht="25.5" customHeight="1">
      <c r="A14" s="5">
        <v>8</v>
      </c>
      <c r="B14" s="113" t="s">
        <v>243</v>
      </c>
      <c r="C14" s="114" t="s">
        <v>244</v>
      </c>
      <c r="D14" s="23">
        <v>6.8</v>
      </c>
      <c r="E14" s="23">
        <v>7.2</v>
      </c>
      <c r="F14" s="47">
        <v>7</v>
      </c>
      <c r="G14" s="47">
        <v>6.3</v>
      </c>
      <c r="H14" s="47">
        <v>6.5</v>
      </c>
      <c r="I14" s="47">
        <v>5.8</v>
      </c>
      <c r="J14" s="47">
        <v>7</v>
      </c>
      <c r="K14" s="281">
        <f t="shared" si="2"/>
        <v>6.648148148148148</v>
      </c>
      <c r="L14" s="85" t="str">
        <f t="shared" si="0"/>
        <v>TB.Kh¸</v>
      </c>
      <c r="M14" s="150">
        <v>7.9</v>
      </c>
      <c r="N14" s="184" t="str">
        <f t="shared" si="1"/>
        <v>Kh¸</v>
      </c>
      <c r="O14" s="14"/>
    </row>
    <row r="15" spans="1:15" ht="25.5" customHeight="1">
      <c r="A15" s="5">
        <v>9</v>
      </c>
      <c r="B15" s="113" t="s">
        <v>245</v>
      </c>
      <c r="C15" s="114" t="s">
        <v>246</v>
      </c>
      <c r="D15" s="23">
        <v>7.4</v>
      </c>
      <c r="E15" s="23">
        <v>5.4</v>
      </c>
      <c r="F15" s="47">
        <v>5.6</v>
      </c>
      <c r="G15" s="47">
        <v>6.7</v>
      </c>
      <c r="H15" s="47">
        <v>6.5</v>
      </c>
      <c r="I15" s="47">
        <v>5.2</v>
      </c>
      <c r="J15" s="47">
        <v>7</v>
      </c>
      <c r="K15" s="281">
        <f t="shared" si="2"/>
        <v>6.240740740740741</v>
      </c>
      <c r="L15" s="85" t="str">
        <f t="shared" si="0"/>
        <v>TB.Kh¸</v>
      </c>
      <c r="M15" s="150">
        <v>8.4</v>
      </c>
      <c r="N15" s="184" t="str">
        <f t="shared" si="1"/>
        <v>Tèt</v>
      </c>
      <c r="O15" s="14"/>
    </row>
    <row r="16" spans="1:15" ht="25.5" customHeight="1">
      <c r="A16" s="5">
        <v>10</v>
      </c>
      <c r="B16" s="113" t="s">
        <v>247</v>
      </c>
      <c r="C16" s="114" t="s">
        <v>248</v>
      </c>
      <c r="D16" s="23">
        <v>6.4</v>
      </c>
      <c r="E16" s="23">
        <v>6.3</v>
      </c>
      <c r="F16" s="142"/>
      <c r="G16" s="47">
        <v>5.6</v>
      </c>
      <c r="H16" s="47">
        <v>6.1</v>
      </c>
      <c r="I16" s="47">
        <v>5</v>
      </c>
      <c r="J16" s="47">
        <v>6.4</v>
      </c>
      <c r="K16" s="281">
        <f t="shared" si="2"/>
        <v>5.777777777777778</v>
      </c>
      <c r="L16" s="85" t="str">
        <f t="shared" si="0"/>
        <v>Trung b×nh</v>
      </c>
      <c r="M16" s="150">
        <v>8</v>
      </c>
      <c r="N16" s="184" t="str">
        <f t="shared" si="1"/>
        <v>Tèt</v>
      </c>
      <c r="O16" s="14" t="s">
        <v>545</v>
      </c>
    </row>
    <row r="17" spans="1:15" ht="25.5" customHeight="1">
      <c r="A17" s="5">
        <v>11</v>
      </c>
      <c r="B17" s="113" t="s">
        <v>249</v>
      </c>
      <c r="C17" s="114" t="s">
        <v>250</v>
      </c>
      <c r="D17" s="23">
        <v>6</v>
      </c>
      <c r="E17" s="23">
        <v>6.9</v>
      </c>
      <c r="F17" s="142"/>
      <c r="G17" s="47">
        <v>5.7</v>
      </c>
      <c r="H17" s="47">
        <v>6.5</v>
      </c>
      <c r="I17" s="102"/>
      <c r="J17" s="47">
        <v>6.8</v>
      </c>
      <c r="K17" s="281">
        <f t="shared" si="2"/>
        <v>5.2555555555555555</v>
      </c>
      <c r="L17" s="85" t="str">
        <f t="shared" si="0"/>
        <v>Trung b×nh</v>
      </c>
      <c r="M17" s="150">
        <v>7.2</v>
      </c>
      <c r="N17" s="184" t="str">
        <f t="shared" si="1"/>
        <v>Kh¸</v>
      </c>
      <c r="O17" s="14" t="s">
        <v>546</v>
      </c>
    </row>
    <row r="18" spans="1:15" ht="25.5" customHeight="1">
      <c r="A18" s="5">
        <v>12</v>
      </c>
      <c r="B18" s="113" t="s">
        <v>253</v>
      </c>
      <c r="C18" s="114" t="s">
        <v>254</v>
      </c>
      <c r="D18" s="23">
        <v>7.3</v>
      </c>
      <c r="E18" s="23">
        <v>6.4</v>
      </c>
      <c r="F18" s="47">
        <v>6.2</v>
      </c>
      <c r="G18" s="47">
        <v>5.3</v>
      </c>
      <c r="H18" s="47">
        <v>5.4</v>
      </c>
      <c r="I18" s="47">
        <v>5</v>
      </c>
      <c r="J18" s="47">
        <v>7</v>
      </c>
      <c r="K18" s="281">
        <f t="shared" si="2"/>
        <v>6.040740740740741</v>
      </c>
      <c r="L18" s="85" t="str">
        <f t="shared" si="0"/>
        <v>TB.Kh¸</v>
      </c>
      <c r="M18" s="150">
        <v>7.5</v>
      </c>
      <c r="N18" s="184" t="str">
        <f t="shared" si="1"/>
        <v>Kh¸</v>
      </c>
      <c r="O18" s="14"/>
    </row>
    <row r="19" spans="1:15" ht="25.5" customHeight="1">
      <c r="A19" s="5">
        <v>13</v>
      </c>
      <c r="B19" s="113" t="s">
        <v>255</v>
      </c>
      <c r="C19" s="114" t="s">
        <v>84</v>
      </c>
      <c r="D19" s="23">
        <v>7</v>
      </c>
      <c r="E19" s="23">
        <v>6.5</v>
      </c>
      <c r="F19" s="47">
        <v>6.4</v>
      </c>
      <c r="G19" s="47">
        <v>6.4</v>
      </c>
      <c r="H19" s="47">
        <v>7</v>
      </c>
      <c r="I19" s="47">
        <v>6.8</v>
      </c>
      <c r="J19" s="47">
        <v>7</v>
      </c>
      <c r="K19" s="281">
        <f t="shared" si="2"/>
        <v>6.770370370370371</v>
      </c>
      <c r="L19" s="85" t="str">
        <f t="shared" si="0"/>
        <v>TB.Kh¸</v>
      </c>
      <c r="M19" s="150">
        <v>8.9</v>
      </c>
      <c r="N19" s="184" t="str">
        <f t="shared" si="1"/>
        <v>Tèt</v>
      </c>
      <c r="O19" s="14"/>
    </row>
    <row r="20" spans="1:15" ht="25.5" customHeight="1">
      <c r="A20" s="62">
        <v>14</v>
      </c>
      <c r="B20" s="115" t="s">
        <v>256</v>
      </c>
      <c r="C20" s="116" t="s">
        <v>187</v>
      </c>
      <c r="D20" s="26">
        <v>6.7</v>
      </c>
      <c r="E20" s="26">
        <v>7.2</v>
      </c>
      <c r="F20" s="40">
        <v>6.4</v>
      </c>
      <c r="G20" s="40">
        <v>5.7</v>
      </c>
      <c r="H20" s="40">
        <v>6.1</v>
      </c>
      <c r="I20" s="40">
        <v>6.3</v>
      </c>
      <c r="J20" s="40">
        <v>6.8</v>
      </c>
      <c r="K20" s="282">
        <f t="shared" si="2"/>
        <v>6.507407407407407</v>
      </c>
      <c r="L20" s="86" t="str">
        <f t="shared" si="0"/>
        <v>TB.Kh¸</v>
      </c>
      <c r="M20" s="185">
        <v>7.7</v>
      </c>
      <c r="N20" s="186" t="str">
        <f t="shared" si="1"/>
        <v>Kh¸</v>
      </c>
      <c r="O20" s="15"/>
    </row>
    <row r="21" spans="1:15" ht="25.5" customHeight="1">
      <c r="A21" s="89">
        <v>15</v>
      </c>
      <c r="B21" s="117" t="s">
        <v>257</v>
      </c>
      <c r="C21" s="118" t="s">
        <v>258</v>
      </c>
      <c r="D21" s="25">
        <v>7.2</v>
      </c>
      <c r="E21" s="25">
        <v>7.1</v>
      </c>
      <c r="F21" s="49">
        <v>6.2</v>
      </c>
      <c r="G21" s="49">
        <v>5.7</v>
      </c>
      <c r="H21" s="49">
        <v>5.6</v>
      </c>
      <c r="I21" s="49">
        <v>5.4</v>
      </c>
      <c r="J21" s="49">
        <v>7.2</v>
      </c>
      <c r="K21" s="358">
        <f t="shared" si="2"/>
        <v>6.351851851851851</v>
      </c>
      <c r="L21" s="90" t="str">
        <f t="shared" si="0"/>
        <v>TB.Kh¸</v>
      </c>
      <c r="M21" s="188">
        <v>8.1</v>
      </c>
      <c r="N21" s="189" t="str">
        <f t="shared" si="1"/>
        <v>Tèt</v>
      </c>
      <c r="O21" s="16"/>
    </row>
    <row r="22" spans="1:15" ht="25.5" customHeight="1">
      <c r="A22" s="5">
        <v>16</v>
      </c>
      <c r="B22" s="113" t="s">
        <v>256</v>
      </c>
      <c r="C22" s="114" t="s">
        <v>195</v>
      </c>
      <c r="D22" s="23">
        <v>6</v>
      </c>
      <c r="E22" s="23">
        <v>6.1</v>
      </c>
      <c r="F22" s="47">
        <v>6</v>
      </c>
      <c r="G22" s="47">
        <v>6.7</v>
      </c>
      <c r="H22" s="47">
        <v>5.7</v>
      </c>
      <c r="I22" s="47">
        <v>5.4</v>
      </c>
      <c r="J22" s="47">
        <v>6.8</v>
      </c>
      <c r="K22" s="281">
        <f t="shared" si="2"/>
        <v>6.033333333333333</v>
      </c>
      <c r="L22" s="85" t="str">
        <f t="shared" si="0"/>
        <v>TB.Kh¸</v>
      </c>
      <c r="M22" s="150">
        <v>7.7</v>
      </c>
      <c r="N22" s="184" t="str">
        <f t="shared" si="1"/>
        <v>Kh¸</v>
      </c>
      <c r="O22" s="14"/>
    </row>
    <row r="23" spans="1:15" ht="25.5" customHeight="1">
      <c r="A23" s="5">
        <v>17</v>
      </c>
      <c r="B23" s="113" t="s">
        <v>260</v>
      </c>
      <c r="C23" s="114" t="s">
        <v>261</v>
      </c>
      <c r="D23" s="23">
        <v>7.1</v>
      </c>
      <c r="E23" s="23">
        <v>6.1</v>
      </c>
      <c r="F23" s="102"/>
      <c r="G23" s="47">
        <v>6.7</v>
      </c>
      <c r="H23" s="47">
        <v>6.5</v>
      </c>
      <c r="I23" s="47">
        <v>5.9</v>
      </c>
      <c r="J23" s="47">
        <v>7</v>
      </c>
      <c r="K23" s="281">
        <f t="shared" si="2"/>
        <v>6.248148148148148</v>
      </c>
      <c r="L23" s="85" t="str">
        <f t="shared" si="0"/>
        <v>TB.Kh¸</v>
      </c>
      <c r="M23" s="150">
        <v>8.1</v>
      </c>
      <c r="N23" s="184" t="str">
        <f t="shared" si="1"/>
        <v>Tèt</v>
      </c>
      <c r="O23" s="14" t="s">
        <v>547</v>
      </c>
    </row>
    <row r="24" spans="1:15" ht="25.5" customHeight="1">
      <c r="A24" s="5">
        <v>18</v>
      </c>
      <c r="B24" s="113" t="s">
        <v>262</v>
      </c>
      <c r="C24" s="114" t="s">
        <v>263</v>
      </c>
      <c r="D24" s="23">
        <v>6.7</v>
      </c>
      <c r="E24" s="23">
        <v>5.6</v>
      </c>
      <c r="F24" s="47">
        <v>6.6</v>
      </c>
      <c r="G24" s="47">
        <v>6.7</v>
      </c>
      <c r="H24" s="47">
        <v>6.2</v>
      </c>
      <c r="I24" s="47">
        <v>5.9</v>
      </c>
      <c r="J24" s="47">
        <v>6.8</v>
      </c>
      <c r="K24" s="281">
        <f t="shared" si="2"/>
        <v>6.233333333333333</v>
      </c>
      <c r="L24" s="85" t="str">
        <f t="shared" si="0"/>
        <v>TB.Kh¸</v>
      </c>
      <c r="M24" s="150">
        <v>8</v>
      </c>
      <c r="N24" s="184" t="str">
        <f t="shared" si="1"/>
        <v>Tèt</v>
      </c>
      <c r="O24" s="14"/>
    </row>
    <row r="25" spans="1:15" ht="25.5" customHeight="1">
      <c r="A25" s="5">
        <v>19</v>
      </c>
      <c r="B25" s="113" t="s">
        <v>186</v>
      </c>
      <c r="C25" s="114" t="s">
        <v>228</v>
      </c>
      <c r="D25" s="47">
        <v>6.7</v>
      </c>
      <c r="E25" s="23">
        <v>6.1</v>
      </c>
      <c r="F25" s="102"/>
      <c r="G25" s="102"/>
      <c r="H25" s="47">
        <v>5.6</v>
      </c>
      <c r="I25" s="47">
        <v>5</v>
      </c>
      <c r="J25" s="83"/>
      <c r="K25" s="281">
        <f t="shared" si="2"/>
        <v>4.333333333333333</v>
      </c>
      <c r="L25" s="85" t="str">
        <f t="shared" si="0"/>
        <v>YÕu</v>
      </c>
      <c r="M25" s="150">
        <v>8.4</v>
      </c>
      <c r="N25" s="184" t="str">
        <f t="shared" si="1"/>
        <v>Tèt</v>
      </c>
      <c r="O25" s="14" t="s">
        <v>662</v>
      </c>
    </row>
    <row r="26" spans="1:15" ht="25.5" customHeight="1">
      <c r="A26" s="5">
        <v>20</v>
      </c>
      <c r="B26" s="113" t="s">
        <v>264</v>
      </c>
      <c r="C26" s="114" t="s">
        <v>86</v>
      </c>
      <c r="D26" s="23">
        <v>6.8</v>
      </c>
      <c r="E26" s="23">
        <v>5.7</v>
      </c>
      <c r="F26" s="47">
        <v>7</v>
      </c>
      <c r="G26" s="47">
        <v>6.7</v>
      </c>
      <c r="H26" s="47">
        <v>6.3</v>
      </c>
      <c r="I26" s="47">
        <v>7</v>
      </c>
      <c r="J26" s="47">
        <v>7</v>
      </c>
      <c r="K26" s="281">
        <f t="shared" si="2"/>
        <v>6.492592592592593</v>
      </c>
      <c r="L26" s="85" t="str">
        <f t="shared" si="0"/>
        <v>TB.Kh¸</v>
      </c>
      <c r="M26" s="150">
        <v>8.8</v>
      </c>
      <c r="N26" s="184" t="str">
        <f t="shared" si="1"/>
        <v>Tèt</v>
      </c>
      <c r="O26" s="14"/>
    </row>
    <row r="27" spans="1:15" ht="25.5" customHeight="1">
      <c r="A27" s="5">
        <v>21</v>
      </c>
      <c r="B27" s="113" t="s">
        <v>249</v>
      </c>
      <c r="C27" s="114" t="s">
        <v>265</v>
      </c>
      <c r="D27" s="23">
        <v>7.2</v>
      </c>
      <c r="E27" s="23">
        <v>7.2</v>
      </c>
      <c r="F27" s="47">
        <v>5.6</v>
      </c>
      <c r="G27" s="47">
        <v>7.7</v>
      </c>
      <c r="H27" s="47">
        <v>6.3</v>
      </c>
      <c r="I27" s="47">
        <v>5.9</v>
      </c>
      <c r="J27" s="47">
        <v>6.6</v>
      </c>
      <c r="K27" s="281">
        <f t="shared" si="2"/>
        <v>6.7370370370370365</v>
      </c>
      <c r="L27" s="85" t="str">
        <f t="shared" si="0"/>
        <v>TB.Kh¸</v>
      </c>
      <c r="M27" s="150">
        <v>8.4</v>
      </c>
      <c r="N27" s="184" t="str">
        <f t="shared" si="1"/>
        <v>Tèt</v>
      </c>
      <c r="O27" s="14"/>
    </row>
    <row r="28" spans="1:15" ht="25.5" customHeight="1">
      <c r="A28" s="5">
        <v>22</v>
      </c>
      <c r="B28" s="113" t="s">
        <v>186</v>
      </c>
      <c r="C28" s="114" t="s">
        <v>266</v>
      </c>
      <c r="D28" s="23">
        <v>6.7</v>
      </c>
      <c r="E28" s="23">
        <v>6.7</v>
      </c>
      <c r="F28" s="142"/>
      <c r="G28" s="47">
        <v>6.4</v>
      </c>
      <c r="H28" s="47">
        <v>7.5</v>
      </c>
      <c r="I28" s="142"/>
      <c r="J28" s="47">
        <v>7.2</v>
      </c>
      <c r="K28" s="281">
        <f t="shared" si="2"/>
        <v>5.659259259259259</v>
      </c>
      <c r="L28" s="85" t="str">
        <f t="shared" si="0"/>
        <v>Trung b×nh</v>
      </c>
      <c r="M28" s="150">
        <v>8.2</v>
      </c>
      <c r="N28" s="184" t="str">
        <f t="shared" si="1"/>
        <v>Tèt</v>
      </c>
      <c r="O28" s="14" t="s">
        <v>548</v>
      </c>
    </row>
    <row r="29" spans="1:15" ht="25.5" customHeight="1">
      <c r="A29" s="5">
        <v>23</v>
      </c>
      <c r="B29" s="113" t="s">
        <v>243</v>
      </c>
      <c r="C29" s="114" t="s">
        <v>206</v>
      </c>
      <c r="D29" s="23">
        <v>7.3</v>
      </c>
      <c r="E29" s="23">
        <v>6.3</v>
      </c>
      <c r="F29" s="47">
        <v>6.4</v>
      </c>
      <c r="G29" s="47">
        <v>6.4</v>
      </c>
      <c r="H29" s="47">
        <v>7.6</v>
      </c>
      <c r="I29" s="47">
        <v>6.6</v>
      </c>
      <c r="J29" s="47">
        <v>7.2</v>
      </c>
      <c r="K29" s="281">
        <f t="shared" si="2"/>
        <v>6.8962962962962955</v>
      </c>
      <c r="L29" s="85" t="str">
        <f t="shared" si="0"/>
        <v>TB.Kh¸</v>
      </c>
      <c r="M29" s="150">
        <v>8.4</v>
      </c>
      <c r="N29" s="184" t="str">
        <f t="shared" si="1"/>
        <v>Tèt</v>
      </c>
      <c r="O29" s="14"/>
    </row>
    <row r="30" spans="1:15" ht="25.5" customHeight="1">
      <c r="A30" s="5">
        <v>24</v>
      </c>
      <c r="B30" s="113" t="s">
        <v>186</v>
      </c>
      <c r="C30" s="114" t="s">
        <v>267</v>
      </c>
      <c r="D30" s="23">
        <v>7.7</v>
      </c>
      <c r="E30" s="23">
        <v>5.6</v>
      </c>
      <c r="F30" s="102"/>
      <c r="G30" s="47">
        <v>6.3</v>
      </c>
      <c r="H30" s="47">
        <v>6.2</v>
      </c>
      <c r="I30" s="47">
        <v>5.4</v>
      </c>
      <c r="J30" s="47">
        <v>6.6</v>
      </c>
      <c r="K30" s="281">
        <f t="shared" si="2"/>
        <v>5.996296296296295</v>
      </c>
      <c r="L30" s="85" t="str">
        <f t="shared" si="0"/>
        <v>TB.Kh¸</v>
      </c>
      <c r="M30" s="150">
        <v>8.4</v>
      </c>
      <c r="N30" s="184" t="str">
        <f t="shared" si="1"/>
        <v>Tèt</v>
      </c>
      <c r="O30" s="14" t="s">
        <v>547</v>
      </c>
    </row>
    <row r="31" spans="1:15" ht="25.5" customHeight="1">
      <c r="A31" s="5">
        <v>25</v>
      </c>
      <c r="B31" s="113" t="s">
        <v>251</v>
      </c>
      <c r="C31" s="114" t="s">
        <v>268</v>
      </c>
      <c r="D31" s="23">
        <v>7</v>
      </c>
      <c r="E31" s="23">
        <v>7.2</v>
      </c>
      <c r="F31" s="47">
        <v>7</v>
      </c>
      <c r="G31" s="47">
        <v>6.7</v>
      </c>
      <c r="H31" s="47">
        <v>7.1</v>
      </c>
      <c r="I31" s="47">
        <v>6</v>
      </c>
      <c r="J31" s="47">
        <v>7</v>
      </c>
      <c r="K31" s="281">
        <f t="shared" si="2"/>
        <v>6.885185185185185</v>
      </c>
      <c r="L31" s="85" t="str">
        <f t="shared" si="0"/>
        <v>TB.Kh¸</v>
      </c>
      <c r="M31" s="150">
        <v>8.6</v>
      </c>
      <c r="N31" s="184" t="str">
        <f t="shared" si="1"/>
        <v>Tèt</v>
      </c>
      <c r="O31" s="14"/>
    </row>
    <row r="32" spans="1:15" ht="25.5" customHeight="1">
      <c r="A32" s="62">
        <v>26</v>
      </c>
      <c r="B32" s="115" t="s">
        <v>198</v>
      </c>
      <c r="C32" s="116" t="s">
        <v>206</v>
      </c>
      <c r="D32" s="26">
        <v>7.4</v>
      </c>
      <c r="E32" s="145"/>
      <c r="F32" s="145"/>
      <c r="G32" s="145"/>
      <c r="H32" s="40">
        <v>5.7</v>
      </c>
      <c r="I32" s="145"/>
      <c r="J32" s="40">
        <v>6.6</v>
      </c>
      <c r="K32" s="282">
        <f t="shared" si="2"/>
        <v>3.096296296296296</v>
      </c>
      <c r="L32" s="86" t="str">
        <f t="shared" si="0"/>
        <v>KÐm</v>
      </c>
      <c r="M32" s="185">
        <v>5.9</v>
      </c>
      <c r="N32" s="186" t="str">
        <f t="shared" si="1"/>
        <v>Trung b×nh</v>
      </c>
      <c r="O32" s="15" t="s">
        <v>549</v>
      </c>
    </row>
    <row r="33" spans="1:16" ht="17.25" customHeight="1">
      <c r="A33" s="203" t="s">
        <v>143</v>
      </c>
      <c r="B33" s="3"/>
      <c r="C33" s="382" t="s">
        <v>663</v>
      </c>
      <c r="D33" s="61"/>
      <c r="E33" s="61"/>
      <c r="F33" s="3"/>
      <c r="H33" s="3"/>
      <c r="I33" s="382" t="s">
        <v>664</v>
      </c>
      <c r="J33" s="61"/>
      <c r="K33" s="3"/>
      <c r="M33" s="3"/>
      <c r="N33" s="203" t="s">
        <v>665</v>
      </c>
      <c r="P33" s="87"/>
    </row>
    <row r="34" spans="1:16" ht="18" customHeight="1">
      <c r="A34" s="203"/>
      <c r="B34" s="3"/>
      <c r="C34" s="203" t="s">
        <v>666</v>
      </c>
      <c r="D34" s="61"/>
      <c r="E34" s="61"/>
      <c r="F34" s="3"/>
      <c r="H34" s="3"/>
      <c r="I34" s="203" t="s">
        <v>667</v>
      </c>
      <c r="J34" s="61"/>
      <c r="K34" s="3"/>
      <c r="L34" s="203"/>
      <c r="M34" s="3"/>
      <c r="N34" s="3"/>
      <c r="O34" s="203"/>
      <c r="P34" s="87"/>
    </row>
    <row r="35" spans="1:16" ht="16.5">
      <c r="A35" s="27"/>
      <c r="C35" s="87"/>
      <c r="D35" s="3"/>
      <c r="E35" s="3"/>
      <c r="G35" s="87"/>
      <c r="H35" s="61"/>
      <c r="I35" s="61"/>
      <c r="J35" s="61"/>
      <c r="L35" s="45"/>
      <c r="M35" s="45"/>
      <c r="O35" s="270" t="s">
        <v>550</v>
      </c>
      <c r="P35" s="45"/>
    </row>
    <row r="36" spans="2:16" ht="20.25">
      <c r="B36" s="406" t="s">
        <v>3</v>
      </c>
      <c r="C36" s="406"/>
      <c r="D36" s="406"/>
      <c r="E36" s="406"/>
      <c r="F36" s="406"/>
      <c r="G36" s="406" t="s">
        <v>516</v>
      </c>
      <c r="H36" s="406"/>
      <c r="I36" s="406"/>
      <c r="J36" s="406"/>
      <c r="K36" s="406"/>
      <c r="L36" s="406"/>
      <c r="M36" s="406"/>
      <c r="N36" s="406"/>
      <c r="O36" s="269" t="s">
        <v>7</v>
      </c>
      <c r="P36" s="46"/>
    </row>
    <row r="37" spans="6:10" ht="15.75">
      <c r="F37" s="31"/>
      <c r="G37" s="30"/>
      <c r="H37" s="30"/>
      <c r="I37" s="30"/>
      <c r="J37" s="30"/>
    </row>
    <row r="38" ht="12.75">
      <c r="I38" t="s">
        <v>138</v>
      </c>
    </row>
    <row r="41" spans="2:16" ht="18.75">
      <c r="B41" s="405" t="s">
        <v>49</v>
      </c>
      <c r="C41" s="405"/>
      <c r="D41" s="405"/>
      <c r="E41" s="405"/>
      <c r="F41" s="405"/>
      <c r="G41" s="405" t="s">
        <v>6</v>
      </c>
      <c r="H41" s="405"/>
      <c r="I41" s="405"/>
      <c r="J41" s="405"/>
      <c r="K41" s="405"/>
      <c r="L41" s="405"/>
      <c r="M41" s="405"/>
      <c r="N41" s="405"/>
      <c r="O41" s="55" t="s">
        <v>50</v>
      </c>
      <c r="P41" s="34"/>
    </row>
    <row r="42" spans="1:16" ht="7.5" customHeight="1">
      <c r="A42" s="35"/>
      <c r="B42" s="35"/>
      <c r="C42" s="35"/>
      <c r="D42" s="35"/>
      <c r="E42" s="35"/>
      <c r="F42" s="402"/>
      <c r="G42" s="402"/>
      <c r="H42" s="402"/>
      <c r="I42" s="36"/>
      <c r="J42" s="36"/>
      <c r="K42" s="36"/>
      <c r="L42" s="36"/>
      <c r="M42" s="36"/>
      <c r="N42" s="36"/>
      <c r="O42" s="36"/>
      <c r="P42" s="44"/>
    </row>
    <row r="43" spans="1:16" ht="14.25">
      <c r="A43" s="37" t="s">
        <v>536</v>
      </c>
      <c r="D43" s="37" t="s">
        <v>537</v>
      </c>
      <c r="K43" s="2" t="s">
        <v>538</v>
      </c>
      <c r="O43" s="210" t="s">
        <v>661</v>
      </c>
      <c r="P43" s="44"/>
    </row>
    <row r="44" spans="1:11" ht="14.25">
      <c r="A44" s="29" t="s">
        <v>539</v>
      </c>
      <c r="C44" s="37"/>
      <c r="D44" s="29" t="s">
        <v>540</v>
      </c>
      <c r="K44" s="210" t="s">
        <v>541</v>
      </c>
    </row>
    <row r="45" spans="9:15" ht="14.25">
      <c r="I45" s="29"/>
      <c r="J45" s="29"/>
      <c r="K45" s="3"/>
      <c r="L45" s="3"/>
      <c r="M45" s="3"/>
      <c r="N45" s="3"/>
      <c r="O45" s="3"/>
    </row>
    <row r="46" ht="14.25">
      <c r="A46" s="29"/>
    </row>
  </sheetData>
  <mergeCells count="16">
    <mergeCell ref="F42:H42"/>
    <mergeCell ref="B41:F41"/>
    <mergeCell ref="B36:F36"/>
    <mergeCell ref="G36:N36"/>
    <mergeCell ref="G41:N41"/>
    <mergeCell ref="A1:I1"/>
    <mergeCell ref="K1:O1"/>
    <mergeCell ref="A2:O2"/>
    <mergeCell ref="A4:O4"/>
    <mergeCell ref="A5:A6"/>
    <mergeCell ref="K5:K6"/>
    <mergeCell ref="M5:M6"/>
    <mergeCell ref="O5:O6"/>
    <mergeCell ref="B5:C6"/>
    <mergeCell ref="N5:N6"/>
    <mergeCell ref="L5:L6"/>
  </mergeCells>
  <printOptions/>
  <pageMargins left="0.47" right="0.49" top="0.42" bottom="0.43" header="0.39" footer="0.4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I13" sqref="I13"/>
    </sheetView>
  </sheetViews>
  <sheetFormatPr defaultColWidth="9.140625" defaultRowHeight="12.75"/>
  <cols>
    <col min="1" max="1" width="4.28125" style="0" customWidth="1"/>
    <col min="2" max="2" width="17.421875" style="0" customWidth="1"/>
    <col min="3" max="3" width="7.8515625" style="0" customWidth="1"/>
    <col min="4" max="8" width="5.28125" style="0" customWidth="1"/>
    <col min="9" max="9" width="6.28125" style="0" customWidth="1"/>
    <col min="10" max="10" width="11.00390625" style="0" customWidth="1"/>
    <col min="11" max="11" width="6.8515625" style="0" customWidth="1"/>
    <col min="12" max="12" width="11.140625" style="0" customWidth="1"/>
    <col min="13" max="13" width="48.8515625" style="0" customWidth="1"/>
  </cols>
  <sheetData>
    <row r="1" spans="1:13" ht="51.75" customHeight="1">
      <c r="A1" s="390" t="s">
        <v>514</v>
      </c>
      <c r="B1" s="391"/>
      <c r="C1" s="391"/>
      <c r="D1" s="391"/>
      <c r="E1" s="391"/>
      <c r="F1" s="391"/>
      <c r="G1" s="391"/>
      <c r="H1" s="391"/>
      <c r="I1" s="392" t="s">
        <v>511</v>
      </c>
      <c r="J1" s="393"/>
      <c r="K1" s="393"/>
      <c r="L1" s="393"/>
      <c r="M1" s="393"/>
    </row>
    <row r="2" spans="1:13" ht="39.75" customHeight="1">
      <c r="A2" s="411" t="s">
        <v>551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2:13" ht="21">
      <c r="B3" s="187"/>
      <c r="C3" s="187" t="s">
        <v>528</v>
      </c>
      <c r="D3" s="187"/>
      <c r="E3" s="187"/>
      <c r="F3" s="187"/>
      <c r="G3" s="187"/>
      <c r="H3" s="187"/>
      <c r="I3" s="431" t="s">
        <v>513</v>
      </c>
      <c r="J3" s="431"/>
      <c r="K3" s="431"/>
      <c r="L3" s="431"/>
      <c r="M3" s="187"/>
    </row>
    <row r="4" spans="1:13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29.25" customHeight="1">
      <c r="A5" s="413" t="s">
        <v>0</v>
      </c>
      <c r="B5" s="435" t="s">
        <v>533</v>
      </c>
      <c r="C5" s="436"/>
      <c r="D5" s="158" t="s">
        <v>15</v>
      </c>
      <c r="E5" s="158" t="s">
        <v>16</v>
      </c>
      <c r="F5" s="158" t="s">
        <v>17</v>
      </c>
      <c r="G5" s="158" t="s">
        <v>18</v>
      </c>
      <c r="H5" s="158" t="s">
        <v>19</v>
      </c>
      <c r="I5" s="414" t="s">
        <v>4</v>
      </c>
      <c r="J5" s="439" t="s">
        <v>462</v>
      </c>
      <c r="K5" s="415" t="s">
        <v>94</v>
      </c>
      <c r="L5" s="415" t="s">
        <v>463</v>
      </c>
      <c r="M5" s="416" t="s">
        <v>2</v>
      </c>
    </row>
    <row r="6" spans="1:13" ht="18.75" customHeight="1">
      <c r="A6" s="413"/>
      <c r="B6" s="437"/>
      <c r="C6" s="438"/>
      <c r="D6" s="11">
        <v>5</v>
      </c>
      <c r="E6" s="11">
        <v>4</v>
      </c>
      <c r="F6" s="11">
        <v>2</v>
      </c>
      <c r="G6" s="12">
        <v>6</v>
      </c>
      <c r="H6" s="12">
        <v>5</v>
      </c>
      <c r="I6" s="414"/>
      <c r="J6" s="440"/>
      <c r="K6" s="415"/>
      <c r="L6" s="415"/>
      <c r="M6" s="416"/>
    </row>
    <row r="7" spans="1:13" ht="21.75" customHeight="1">
      <c r="A7" s="10">
        <v>1</v>
      </c>
      <c r="B7" s="103" t="s">
        <v>327</v>
      </c>
      <c r="C7" s="104" t="s">
        <v>9</v>
      </c>
      <c r="D7" s="333"/>
      <c r="E7" s="334">
        <v>5.4</v>
      </c>
      <c r="F7" s="359"/>
      <c r="G7" s="333"/>
      <c r="H7" s="360"/>
      <c r="I7" s="190">
        <f>(D7*$D$6+E7*$E$6+F7*$F$6+G7*$G$6+H7*$H$6)/SUM($D$6:$H$6)</f>
        <v>0.9818181818181819</v>
      </c>
      <c r="J7" s="84" t="str">
        <f aca="true" t="shared" si="0" ref="J7:J36">IF(I7&lt;3.95,"KÐm",IF(I7&lt;4.95,"YÕu",IF(I7&lt;5.95,"Trung b×nh",IF(I7&lt;6.95,"TB.Kh¸",IF(I7&lt;7.95,"Kh¸","Giái")))))</f>
        <v>KÐm</v>
      </c>
      <c r="K7" s="216">
        <v>6</v>
      </c>
      <c r="L7" s="157" t="str">
        <f aca="true" t="shared" si="1" ref="L7:L36">IF(K7&lt;5,"YÕu",IF(K7&lt;6,"Trung b×nh",IF(K7&lt;7,"TB.Kh¸",IF(K7&lt;8,"Kh¸",IF(K7&lt;9,"Tèt","XuÊt s¾c")))))</f>
        <v>TB.Kh¸</v>
      </c>
      <c r="M7" s="329" t="s">
        <v>628</v>
      </c>
    </row>
    <row r="8" spans="1:13" ht="21.75" customHeight="1">
      <c r="A8" s="5">
        <v>2</v>
      </c>
      <c r="B8" s="105" t="s">
        <v>174</v>
      </c>
      <c r="C8" s="106" t="s">
        <v>328</v>
      </c>
      <c r="D8" s="336"/>
      <c r="E8" s="336"/>
      <c r="F8" s="336"/>
      <c r="G8" s="336"/>
      <c r="H8" s="336"/>
      <c r="I8" s="191">
        <f aca="true" t="shared" si="2" ref="I8:I36">(D8*$D$6+E8*$E$6+F8*$F$6+G8*$G$6+H8*$H$6)/SUM($D$6:$H$6)</f>
        <v>0</v>
      </c>
      <c r="J8" s="85" t="str">
        <f t="shared" si="0"/>
        <v>KÐm</v>
      </c>
      <c r="K8" s="217">
        <v>5</v>
      </c>
      <c r="L8" s="184" t="str">
        <f t="shared" si="1"/>
        <v>Trung b×nh</v>
      </c>
      <c r="M8" s="331" t="s">
        <v>629</v>
      </c>
    </row>
    <row r="9" spans="1:13" ht="21.75" customHeight="1">
      <c r="A9" s="5">
        <v>3</v>
      </c>
      <c r="B9" s="105" t="s">
        <v>329</v>
      </c>
      <c r="C9" s="106" t="s">
        <v>330</v>
      </c>
      <c r="D9" s="361"/>
      <c r="E9" s="337">
        <v>5.2</v>
      </c>
      <c r="F9" s="362"/>
      <c r="G9" s="336"/>
      <c r="H9" s="361"/>
      <c r="I9" s="191">
        <f t="shared" si="2"/>
        <v>0.9454545454545454</v>
      </c>
      <c r="J9" s="85" t="str">
        <f t="shared" si="0"/>
        <v>KÐm</v>
      </c>
      <c r="K9" s="217">
        <v>5.5</v>
      </c>
      <c r="L9" s="184" t="str">
        <f t="shared" si="1"/>
        <v>Trung b×nh</v>
      </c>
      <c r="M9" s="331" t="s">
        <v>630</v>
      </c>
    </row>
    <row r="10" spans="1:16" ht="21.75" customHeight="1">
      <c r="A10" s="5">
        <v>4</v>
      </c>
      <c r="B10" s="105" t="s">
        <v>331</v>
      </c>
      <c r="C10" s="106" t="s">
        <v>332</v>
      </c>
      <c r="D10" s="336"/>
      <c r="E10" s="336"/>
      <c r="F10" s="336"/>
      <c r="G10" s="336"/>
      <c r="H10" s="336"/>
      <c r="I10" s="191">
        <f t="shared" si="2"/>
        <v>0</v>
      </c>
      <c r="J10" s="85" t="str">
        <f t="shared" si="0"/>
        <v>KÐm</v>
      </c>
      <c r="K10" s="217">
        <v>5</v>
      </c>
      <c r="L10" s="184" t="str">
        <f t="shared" si="1"/>
        <v>Trung b×nh</v>
      </c>
      <c r="M10" s="331" t="s">
        <v>629</v>
      </c>
      <c r="O10" s="138"/>
      <c r="P10" t="s">
        <v>455</v>
      </c>
    </row>
    <row r="11" spans="1:16" ht="21.75" customHeight="1">
      <c r="A11" s="5">
        <v>5</v>
      </c>
      <c r="B11" s="105" t="s">
        <v>333</v>
      </c>
      <c r="C11" s="106" t="s">
        <v>147</v>
      </c>
      <c r="D11" s="337">
        <v>5</v>
      </c>
      <c r="E11" s="337">
        <v>7.6</v>
      </c>
      <c r="F11" s="340">
        <v>5.4</v>
      </c>
      <c r="G11" s="337">
        <v>6</v>
      </c>
      <c r="H11" s="337">
        <v>6.8</v>
      </c>
      <c r="I11" s="191">
        <f t="shared" si="2"/>
        <v>6.1909090909090905</v>
      </c>
      <c r="J11" s="85" t="str">
        <f t="shared" si="0"/>
        <v>TB.Kh¸</v>
      </c>
      <c r="K11" s="217">
        <v>6.5</v>
      </c>
      <c r="L11" s="184" t="str">
        <f t="shared" si="1"/>
        <v>TB.Kh¸</v>
      </c>
      <c r="M11" s="330"/>
      <c r="O11" s="283"/>
      <c r="P11" t="s">
        <v>456</v>
      </c>
    </row>
    <row r="12" spans="1:16" ht="21.75" customHeight="1">
      <c r="A12" s="5">
        <v>6</v>
      </c>
      <c r="B12" s="105" t="s">
        <v>334</v>
      </c>
      <c r="C12" s="106" t="s">
        <v>147</v>
      </c>
      <c r="D12" s="336"/>
      <c r="E12" s="337">
        <v>6.2</v>
      </c>
      <c r="F12" s="363"/>
      <c r="G12" s="337">
        <v>6</v>
      </c>
      <c r="H12" s="337">
        <v>6.8</v>
      </c>
      <c r="I12" s="191">
        <f t="shared" si="2"/>
        <v>4.309090909090909</v>
      </c>
      <c r="J12" s="85" t="str">
        <f t="shared" si="0"/>
        <v>YÕu</v>
      </c>
      <c r="K12" s="217">
        <v>6.5</v>
      </c>
      <c r="L12" s="184" t="str">
        <f t="shared" si="1"/>
        <v>TB.Kh¸</v>
      </c>
      <c r="M12" s="330" t="s">
        <v>557</v>
      </c>
      <c r="O12" s="144" t="s">
        <v>457</v>
      </c>
      <c r="P12" t="s">
        <v>458</v>
      </c>
    </row>
    <row r="13" spans="1:16" ht="21.75" customHeight="1">
      <c r="A13" s="5">
        <v>7</v>
      </c>
      <c r="B13" s="105" t="s">
        <v>336</v>
      </c>
      <c r="C13" s="106" t="s">
        <v>337</v>
      </c>
      <c r="D13" s="337">
        <v>5</v>
      </c>
      <c r="E13" s="337">
        <v>5.4</v>
      </c>
      <c r="F13" s="338"/>
      <c r="G13" s="337">
        <v>5.3</v>
      </c>
      <c r="H13" s="361"/>
      <c r="I13" s="191">
        <f t="shared" si="2"/>
        <v>3.563636363636364</v>
      </c>
      <c r="J13" s="85" t="str">
        <f t="shared" si="0"/>
        <v>KÐm</v>
      </c>
      <c r="K13" s="217">
        <v>5.5</v>
      </c>
      <c r="L13" s="184" t="str">
        <f t="shared" si="1"/>
        <v>Trung b×nh</v>
      </c>
      <c r="M13" s="331" t="s">
        <v>631</v>
      </c>
      <c r="O13" s="284"/>
      <c r="P13" t="s">
        <v>459</v>
      </c>
    </row>
    <row r="14" spans="1:16" ht="21.75" customHeight="1">
      <c r="A14" s="5">
        <v>8</v>
      </c>
      <c r="B14" s="105" t="s">
        <v>338</v>
      </c>
      <c r="C14" s="106" t="s">
        <v>246</v>
      </c>
      <c r="D14" s="336"/>
      <c r="E14" s="336"/>
      <c r="F14" s="342"/>
      <c r="G14" s="336"/>
      <c r="H14" s="336"/>
      <c r="I14" s="191">
        <f t="shared" si="2"/>
        <v>0</v>
      </c>
      <c r="J14" s="85" t="str">
        <f t="shared" si="0"/>
        <v>KÐm</v>
      </c>
      <c r="K14" s="217">
        <v>5</v>
      </c>
      <c r="L14" s="184" t="str">
        <f t="shared" si="1"/>
        <v>Trung b×nh</v>
      </c>
      <c r="M14" s="331" t="s">
        <v>629</v>
      </c>
      <c r="O14" s="143"/>
      <c r="P14" t="s">
        <v>460</v>
      </c>
    </row>
    <row r="15" spans="1:15" ht="21.75" customHeight="1">
      <c r="A15" s="5">
        <v>9</v>
      </c>
      <c r="B15" s="105" t="s">
        <v>339</v>
      </c>
      <c r="C15" s="106" t="s">
        <v>171</v>
      </c>
      <c r="D15" s="337">
        <v>5.7</v>
      </c>
      <c r="E15" s="337">
        <v>6.2</v>
      </c>
      <c r="F15" s="340">
        <v>6.6</v>
      </c>
      <c r="G15" s="337">
        <v>5.7</v>
      </c>
      <c r="H15" s="337">
        <v>5.5</v>
      </c>
      <c r="I15" s="191">
        <f t="shared" si="2"/>
        <v>5.827272727272727</v>
      </c>
      <c r="J15" s="85" t="str">
        <f t="shared" si="0"/>
        <v>Trung b×nh</v>
      </c>
      <c r="K15" s="217">
        <v>7.5</v>
      </c>
      <c r="L15" s="184" t="str">
        <f t="shared" si="1"/>
        <v>Kh¸</v>
      </c>
      <c r="M15" s="331"/>
      <c r="O15" s="204"/>
    </row>
    <row r="16" spans="1:15" ht="21.75" customHeight="1">
      <c r="A16" s="5">
        <v>10</v>
      </c>
      <c r="B16" s="105" t="s">
        <v>340</v>
      </c>
      <c r="C16" s="106" t="s">
        <v>171</v>
      </c>
      <c r="D16" s="336"/>
      <c r="E16" s="336"/>
      <c r="F16" s="336"/>
      <c r="G16" s="337">
        <v>5.6</v>
      </c>
      <c r="H16" s="361"/>
      <c r="I16" s="191">
        <f t="shared" si="2"/>
        <v>1.5272727272727271</v>
      </c>
      <c r="J16" s="85" t="str">
        <f t="shared" si="0"/>
        <v>KÐm</v>
      </c>
      <c r="K16" s="217">
        <v>6.5</v>
      </c>
      <c r="L16" s="184" t="str">
        <f t="shared" si="1"/>
        <v>TB.Kh¸</v>
      </c>
      <c r="M16" s="331" t="s">
        <v>632</v>
      </c>
      <c r="O16" s="204"/>
    </row>
    <row r="17" spans="1:15" ht="21.75" customHeight="1">
      <c r="A17" s="5">
        <v>11</v>
      </c>
      <c r="B17" s="105" t="s">
        <v>341</v>
      </c>
      <c r="C17" s="106" t="s">
        <v>210</v>
      </c>
      <c r="D17" s="337">
        <v>6.5</v>
      </c>
      <c r="E17" s="337">
        <v>7.6</v>
      </c>
      <c r="F17" s="340">
        <v>5.7</v>
      </c>
      <c r="G17" s="337">
        <v>6</v>
      </c>
      <c r="H17" s="337">
        <v>6</v>
      </c>
      <c r="I17" s="191">
        <f t="shared" si="2"/>
        <v>6.377272727272728</v>
      </c>
      <c r="J17" s="85" t="str">
        <f t="shared" si="0"/>
        <v>TB.Kh¸</v>
      </c>
      <c r="K17" s="217">
        <v>7.5</v>
      </c>
      <c r="L17" s="184" t="str">
        <f t="shared" si="1"/>
        <v>Kh¸</v>
      </c>
      <c r="M17" s="331"/>
      <c r="O17" s="204"/>
    </row>
    <row r="18" spans="1:15" ht="21.75" customHeight="1">
      <c r="A18" s="5">
        <v>12</v>
      </c>
      <c r="B18" s="105" t="s">
        <v>342</v>
      </c>
      <c r="C18" s="106" t="s">
        <v>343</v>
      </c>
      <c r="D18" s="337">
        <v>7</v>
      </c>
      <c r="E18" s="337">
        <v>7.6</v>
      </c>
      <c r="F18" s="340">
        <v>7</v>
      </c>
      <c r="G18" s="337">
        <v>5.6</v>
      </c>
      <c r="H18" s="337">
        <v>6.8</v>
      </c>
      <c r="I18" s="191">
        <f t="shared" si="2"/>
        <v>6.681818181818182</v>
      </c>
      <c r="J18" s="85" t="str">
        <f t="shared" si="0"/>
        <v>TB.Kh¸</v>
      </c>
      <c r="K18" s="217">
        <v>8</v>
      </c>
      <c r="L18" s="184" t="str">
        <f t="shared" si="1"/>
        <v>Tèt</v>
      </c>
      <c r="M18" s="331"/>
      <c r="O18" s="204"/>
    </row>
    <row r="19" spans="1:15" ht="21.75" customHeight="1">
      <c r="A19" s="5">
        <v>13</v>
      </c>
      <c r="B19" s="105" t="s">
        <v>174</v>
      </c>
      <c r="C19" s="106" t="s">
        <v>244</v>
      </c>
      <c r="D19" s="337">
        <v>5</v>
      </c>
      <c r="E19" s="337">
        <v>7.4</v>
      </c>
      <c r="F19" s="362"/>
      <c r="G19" s="337">
        <v>5.4</v>
      </c>
      <c r="H19" s="337">
        <v>6</v>
      </c>
      <c r="I19" s="191">
        <f t="shared" si="2"/>
        <v>5.318181818181818</v>
      </c>
      <c r="J19" s="85" t="str">
        <f t="shared" si="0"/>
        <v>Trung b×nh</v>
      </c>
      <c r="K19" s="217">
        <v>7</v>
      </c>
      <c r="L19" s="184" t="str">
        <f t="shared" si="1"/>
        <v>Kh¸</v>
      </c>
      <c r="M19" s="331" t="s">
        <v>559</v>
      </c>
      <c r="O19" s="204"/>
    </row>
    <row r="20" spans="1:15" ht="21.75" customHeight="1">
      <c r="A20" s="5">
        <v>14</v>
      </c>
      <c r="B20" s="105" t="s">
        <v>331</v>
      </c>
      <c r="C20" s="106" t="s">
        <v>244</v>
      </c>
      <c r="D20" s="337">
        <v>6.7</v>
      </c>
      <c r="E20" s="337">
        <v>5.2</v>
      </c>
      <c r="F20" s="363"/>
      <c r="G20" s="336"/>
      <c r="H20" s="361"/>
      <c r="I20" s="191">
        <f t="shared" si="2"/>
        <v>2.4681818181818183</v>
      </c>
      <c r="J20" s="85" t="str">
        <f t="shared" si="0"/>
        <v>KÐm</v>
      </c>
      <c r="K20" s="217">
        <v>5.5</v>
      </c>
      <c r="L20" s="184" t="str">
        <f t="shared" si="1"/>
        <v>Trung b×nh</v>
      </c>
      <c r="M20" s="331" t="s">
        <v>633</v>
      </c>
      <c r="O20" s="204"/>
    </row>
    <row r="21" spans="1:15" ht="21.75" customHeight="1">
      <c r="A21" s="5">
        <v>15</v>
      </c>
      <c r="B21" s="105" t="s">
        <v>201</v>
      </c>
      <c r="C21" s="106" t="s">
        <v>83</v>
      </c>
      <c r="D21" s="337">
        <v>5</v>
      </c>
      <c r="E21" s="337">
        <v>5.2</v>
      </c>
      <c r="F21" s="342"/>
      <c r="G21" s="336"/>
      <c r="H21" s="361"/>
      <c r="I21" s="191">
        <f t="shared" si="2"/>
        <v>2.0818181818181816</v>
      </c>
      <c r="J21" s="85" t="str">
        <f t="shared" si="0"/>
        <v>KÐm</v>
      </c>
      <c r="K21" s="217">
        <v>5.5</v>
      </c>
      <c r="L21" s="184" t="str">
        <f t="shared" si="1"/>
        <v>Trung b×nh</v>
      </c>
      <c r="M21" s="331" t="s">
        <v>634</v>
      </c>
      <c r="O21" s="204"/>
    </row>
    <row r="22" spans="1:15" ht="21.75" customHeight="1">
      <c r="A22" s="62">
        <v>16</v>
      </c>
      <c r="B22" s="107" t="s">
        <v>222</v>
      </c>
      <c r="C22" s="108" t="s">
        <v>344</v>
      </c>
      <c r="D22" s="343"/>
      <c r="E22" s="343"/>
      <c r="F22" s="368"/>
      <c r="G22" s="343"/>
      <c r="H22" s="343"/>
      <c r="I22" s="192">
        <f t="shared" si="2"/>
        <v>0</v>
      </c>
      <c r="J22" s="86" t="str">
        <f t="shared" si="0"/>
        <v>KÐm</v>
      </c>
      <c r="K22" s="218">
        <v>5</v>
      </c>
      <c r="L22" s="186" t="str">
        <f t="shared" si="1"/>
        <v>Trung b×nh</v>
      </c>
      <c r="M22" s="369" t="s">
        <v>629</v>
      </c>
      <c r="O22" s="204"/>
    </row>
    <row r="23" spans="1:15" ht="21.75" customHeight="1">
      <c r="A23" s="89">
        <v>17</v>
      </c>
      <c r="B23" s="109" t="s">
        <v>329</v>
      </c>
      <c r="C23" s="110" t="s">
        <v>41</v>
      </c>
      <c r="D23" s="350"/>
      <c r="E23" s="350"/>
      <c r="F23" s="366">
        <v>5.6</v>
      </c>
      <c r="G23" s="350"/>
      <c r="H23" s="367">
        <v>5</v>
      </c>
      <c r="I23" s="193">
        <f t="shared" si="2"/>
        <v>1.6454545454545455</v>
      </c>
      <c r="J23" s="90" t="str">
        <f t="shared" si="0"/>
        <v>KÐm</v>
      </c>
      <c r="K23" s="219">
        <v>5</v>
      </c>
      <c r="L23" s="189"/>
      <c r="M23" s="355" t="s">
        <v>561</v>
      </c>
      <c r="O23" s="204"/>
    </row>
    <row r="24" spans="1:15" ht="21.75" customHeight="1">
      <c r="A24" s="5">
        <v>18</v>
      </c>
      <c r="B24" s="105" t="s">
        <v>345</v>
      </c>
      <c r="C24" s="106" t="s">
        <v>346</v>
      </c>
      <c r="D24" s="337">
        <v>8</v>
      </c>
      <c r="E24" s="337">
        <v>5.4</v>
      </c>
      <c r="F24" s="340">
        <v>7.1</v>
      </c>
      <c r="G24" s="337">
        <v>7</v>
      </c>
      <c r="H24" s="337">
        <v>6.8</v>
      </c>
      <c r="I24" s="191">
        <f t="shared" si="2"/>
        <v>6.9</v>
      </c>
      <c r="J24" s="85" t="str">
        <f t="shared" si="0"/>
        <v>TB.Kh¸</v>
      </c>
      <c r="K24" s="217">
        <v>8</v>
      </c>
      <c r="L24" s="184" t="str">
        <f t="shared" si="1"/>
        <v>Tèt</v>
      </c>
      <c r="M24" s="331"/>
      <c r="O24" s="204"/>
    </row>
    <row r="25" spans="1:15" ht="21.75" customHeight="1">
      <c r="A25" s="5">
        <v>19</v>
      </c>
      <c r="B25" s="105" t="s">
        <v>331</v>
      </c>
      <c r="C25" s="106" t="s">
        <v>347</v>
      </c>
      <c r="D25" s="337">
        <v>5.3</v>
      </c>
      <c r="E25" s="337">
        <v>5.4</v>
      </c>
      <c r="F25" s="362"/>
      <c r="G25" s="336"/>
      <c r="H25" s="337">
        <v>5</v>
      </c>
      <c r="I25" s="191">
        <f t="shared" si="2"/>
        <v>3.3227272727272723</v>
      </c>
      <c r="J25" s="85" t="str">
        <f t="shared" si="0"/>
        <v>KÐm</v>
      </c>
      <c r="K25" s="217">
        <v>6</v>
      </c>
      <c r="L25" s="184" t="str">
        <f t="shared" si="1"/>
        <v>TB.Kh¸</v>
      </c>
      <c r="M25" s="331" t="s">
        <v>562</v>
      </c>
      <c r="O25" s="204"/>
    </row>
    <row r="26" spans="1:15" ht="21.75" customHeight="1">
      <c r="A26" s="5">
        <v>20</v>
      </c>
      <c r="B26" s="105" t="s">
        <v>144</v>
      </c>
      <c r="C26" s="106" t="s">
        <v>42</v>
      </c>
      <c r="D26" s="337">
        <v>5</v>
      </c>
      <c r="E26" s="336"/>
      <c r="F26" s="338"/>
      <c r="G26" s="336"/>
      <c r="H26" s="337">
        <v>5.4</v>
      </c>
      <c r="I26" s="191">
        <f t="shared" si="2"/>
        <v>2.3636363636363638</v>
      </c>
      <c r="J26" s="85" t="str">
        <f t="shared" si="0"/>
        <v>KÐm</v>
      </c>
      <c r="K26" s="217">
        <v>6</v>
      </c>
      <c r="L26" s="184" t="str">
        <f t="shared" si="1"/>
        <v>TB.Kh¸</v>
      </c>
      <c r="M26" s="331" t="s">
        <v>563</v>
      </c>
      <c r="O26" s="204"/>
    </row>
    <row r="27" spans="1:16" ht="21.75" customHeight="1">
      <c r="A27" s="5">
        <v>21</v>
      </c>
      <c r="B27" s="105" t="s">
        <v>348</v>
      </c>
      <c r="C27" s="106" t="s">
        <v>42</v>
      </c>
      <c r="D27" s="337">
        <v>5.2</v>
      </c>
      <c r="E27" s="337">
        <v>5.2</v>
      </c>
      <c r="F27" s="362"/>
      <c r="G27" s="337">
        <v>5</v>
      </c>
      <c r="H27" s="361"/>
      <c r="I27" s="191">
        <f t="shared" si="2"/>
        <v>3.4909090909090907</v>
      </c>
      <c r="J27" s="85" t="str">
        <f t="shared" si="0"/>
        <v>KÐm</v>
      </c>
      <c r="K27" s="217">
        <v>6.5</v>
      </c>
      <c r="L27" s="184" t="str">
        <f t="shared" si="1"/>
        <v>TB.Kh¸</v>
      </c>
      <c r="M27" s="331" t="s">
        <v>635</v>
      </c>
      <c r="O27" s="138"/>
      <c r="P27" t="s">
        <v>455</v>
      </c>
    </row>
    <row r="28" spans="1:17" ht="21.75" customHeight="1">
      <c r="A28" s="5">
        <v>22</v>
      </c>
      <c r="B28" s="105" t="s">
        <v>349</v>
      </c>
      <c r="C28" s="106" t="s">
        <v>187</v>
      </c>
      <c r="D28" s="337">
        <v>5</v>
      </c>
      <c r="E28" s="364"/>
      <c r="F28" s="342"/>
      <c r="G28" s="337">
        <v>5.6</v>
      </c>
      <c r="H28" s="361"/>
      <c r="I28" s="191">
        <f t="shared" si="2"/>
        <v>2.6636363636363636</v>
      </c>
      <c r="J28" s="85" t="str">
        <f t="shared" si="0"/>
        <v>KÐm</v>
      </c>
      <c r="K28" s="217">
        <v>5.5</v>
      </c>
      <c r="L28" s="184" t="str">
        <f t="shared" si="1"/>
        <v>Trung b×nh</v>
      </c>
      <c r="M28" s="331" t="s">
        <v>636</v>
      </c>
      <c r="O28" s="283"/>
      <c r="P28" t="s">
        <v>456</v>
      </c>
      <c r="Q28" s="204"/>
    </row>
    <row r="29" spans="1:16" ht="21.75" customHeight="1">
      <c r="A29" s="5">
        <v>23</v>
      </c>
      <c r="B29" s="105" t="s">
        <v>350</v>
      </c>
      <c r="C29" s="106" t="s">
        <v>195</v>
      </c>
      <c r="D29" s="336"/>
      <c r="E29" s="337">
        <v>5.4</v>
      </c>
      <c r="F29" s="342"/>
      <c r="G29" s="337">
        <v>5</v>
      </c>
      <c r="H29" s="336"/>
      <c r="I29" s="191">
        <f t="shared" si="2"/>
        <v>2.3454545454545457</v>
      </c>
      <c r="J29" s="85" t="str">
        <f t="shared" si="0"/>
        <v>KÐm</v>
      </c>
      <c r="K29" s="217">
        <v>5.5</v>
      </c>
      <c r="L29" s="184" t="str">
        <f t="shared" si="1"/>
        <v>Trung b×nh</v>
      </c>
      <c r="M29" s="331" t="s">
        <v>619</v>
      </c>
      <c r="O29" s="144" t="s">
        <v>457</v>
      </c>
      <c r="P29" t="s">
        <v>458</v>
      </c>
    </row>
    <row r="30" spans="1:16" ht="21.75" customHeight="1">
      <c r="A30" s="5">
        <v>24</v>
      </c>
      <c r="B30" s="105" t="s">
        <v>174</v>
      </c>
      <c r="C30" s="106" t="s">
        <v>193</v>
      </c>
      <c r="D30" s="336"/>
      <c r="E30" s="337">
        <v>5.2</v>
      </c>
      <c r="F30" s="362"/>
      <c r="G30" s="336"/>
      <c r="H30" s="337">
        <v>5</v>
      </c>
      <c r="I30" s="191">
        <f t="shared" si="2"/>
        <v>2.0818181818181816</v>
      </c>
      <c r="J30" s="85" t="str">
        <f t="shared" si="0"/>
        <v>KÐm</v>
      </c>
      <c r="K30" s="217">
        <v>6</v>
      </c>
      <c r="L30" s="184" t="str">
        <f t="shared" si="1"/>
        <v>TB.Kh¸</v>
      </c>
      <c r="M30" s="330" t="s">
        <v>564</v>
      </c>
      <c r="O30" s="284"/>
      <c r="P30" t="s">
        <v>459</v>
      </c>
    </row>
    <row r="31" spans="1:16" ht="21.75" customHeight="1">
      <c r="A31" s="5">
        <v>25</v>
      </c>
      <c r="B31" s="105" t="s">
        <v>241</v>
      </c>
      <c r="C31" s="106" t="s">
        <v>85</v>
      </c>
      <c r="D31" s="337">
        <v>8</v>
      </c>
      <c r="E31" s="337">
        <v>6.7</v>
      </c>
      <c r="F31" s="363"/>
      <c r="G31" s="337">
        <v>7</v>
      </c>
      <c r="H31" s="337">
        <v>7</v>
      </c>
      <c r="I31" s="191">
        <f t="shared" si="2"/>
        <v>6.536363636363637</v>
      </c>
      <c r="J31" s="85" t="str">
        <f t="shared" si="0"/>
        <v>TB.Kh¸</v>
      </c>
      <c r="K31" s="217">
        <v>8</v>
      </c>
      <c r="L31" s="184" t="str">
        <f t="shared" si="1"/>
        <v>Tèt</v>
      </c>
      <c r="M31" s="330" t="s">
        <v>545</v>
      </c>
      <c r="O31" s="143"/>
      <c r="P31" t="s">
        <v>460</v>
      </c>
    </row>
    <row r="32" spans="1:13" ht="21.75" customHeight="1">
      <c r="A32" s="5">
        <v>26</v>
      </c>
      <c r="B32" s="105" t="s">
        <v>351</v>
      </c>
      <c r="C32" s="106" t="s">
        <v>322</v>
      </c>
      <c r="D32" s="337">
        <v>8</v>
      </c>
      <c r="E32" s="337">
        <v>5.9</v>
      </c>
      <c r="F32" s="340">
        <v>7.7</v>
      </c>
      <c r="G32" s="337">
        <v>7</v>
      </c>
      <c r="H32" s="337">
        <v>6.8</v>
      </c>
      <c r="I32" s="191">
        <f t="shared" si="2"/>
        <v>7.045454545454546</v>
      </c>
      <c r="J32" s="85" t="str">
        <f t="shared" si="0"/>
        <v>Kh¸</v>
      </c>
      <c r="K32" s="217">
        <v>8</v>
      </c>
      <c r="L32" s="184" t="str">
        <f t="shared" si="1"/>
        <v>Tèt</v>
      </c>
      <c r="M32" s="330"/>
    </row>
    <row r="33" spans="1:13" ht="21.75" customHeight="1">
      <c r="A33" s="5">
        <v>27</v>
      </c>
      <c r="B33" s="105" t="s">
        <v>352</v>
      </c>
      <c r="C33" s="106" t="s">
        <v>228</v>
      </c>
      <c r="D33" s="336"/>
      <c r="E33" s="336"/>
      <c r="F33" s="342"/>
      <c r="G33" s="336"/>
      <c r="H33" s="336"/>
      <c r="I33" s="191">
        <f t="shared" si="2"/>
        <v>0</v>
      </c>
      <c r="J33" s="85" t="str">
        <f t="shared" si="0"/>
        <v>KÐm</v>
      </c>
      <c r="K33" s="217">
        <v>5</v>
      </c>
      <c r="L33" s="184" t="str">
        <f t="shared" si="1"/>
        <v>Trung b×nh</v>
      </c>
      <c r="M33" s="331" t="s">
        <v>629</v>
      </c>
    </row>
    <row r="34" spans="1:13" ht="21.75" customHeight="1">
      <c r="A34" s="5">
        <v>28</v>
      </c>
      <c r="B34" s="105" t="s">
        <v>331</v>
      </c>
      <c r="C34" s="106" t="s">
        <v>353</v>
      </c>
      <c r="D34" s="336"/>
      <c r="E34" s="336"/>
      <c r="F34" s="342"/>
      <c r="G34" s="336"/>
      <c r="H34" s="336"/>
      <c r="I34" s="191">
        <f t="shared" si="2"/>
        <v>0</v>
      </c>
      <c r="J34" s="85" t="str">
        <f t="shared" si="0"/>
        <v>KÐm</v>
      </c>
      <c r="K34" s="217">
        <v>5</v>
      </c>
      <c r="L34" s="184" t="str">
        <f t="shared" si="1"/>
        <v>Trung b×nh</v>
      </c>
      <c r="M34" s="331" t="s">
        <v>629</v>
      </c>
    </row>
    <row r="35" spans="1:13" ht="21.75" customHeight="1">
      <c r="A35" s="5">
        <v>29</v>
      </c>
      <c r="B35" s="105" t="s">
        <v>241</v>
      </c>
      <c r="C35" s="106" t="s">
        <v>354</v>
      </c>
      <c r="D35" s="337">
        <v>8</v>
      </c>
      <c r="E35" s="337">
        <v>7.6</v>
      </c>
      <c r="F35" s="340">
        <v>7.7</v>
      </c>
      <c r="G35" s="337">
        <v>7</v>
      </c>
      <c r="H35" s="337">
        <v>7</v>
      </c>
      <c r="I35" s="191">
        <f t="shared" si="2"/>
        <v>7.4</v>
      </c>
      <c r="J35" s="85" t="str">
        <f t="shared" si="0"/>
        <v>Kh¸</v>
      </c>
      <c r="K35" s="217">
        <v>8</v>
      </c>
      <c r="L35" s="184" t="str">
        <f t="shared" si="1"/>
        <v>Tèt</v>
      </c>
      <c r="M35" s="330"/>
    </row>
    <row r="36" spans="1:13" ht="21.75" customHeight="1">
      <c r="A36" s="62">
        <v>30</v>
      </c>
      <c r="B36" s="107" t="s">
        <v>355</v>
      </c>
      <c r="C36" s="108" t="s">
        <v>248</v>
      </c>
      <c r="D36" s="344">
        <v>6.7</v>
      </c>
      <c r="E36" s="344">
        <v>5.4</v>
      </c>
      <c r="F36" s="365"/>
      <c r="G36" s="343"/>
      <c r="H36" s="344">
        <v>5</v>
      </c>
      <c r="I36" s="192">
        <f t="shared" si="2"/>
        <v>3.6409090909090907</v>
      </c>
      <c r="J36" s="86" t="str">
        <f t="shared" si="0"/>
        <v>KÐm</v>
      </c>
      <c r="K36" s="218">
        <v>5.5</v>
      </c>
      <c r="L36" s="186" t="str">
        <f t="shared" si="1"/>
        <v>Trung b×nh</v>
      </c>
      <c r="M36" s="332" t="s">
        <v>562</v>
      </c>
    </row>
    <row r="37" spans="1:15" ht="15">
      <c r="A37" s="27" t="s">
        <v>143</v>
      </c>
      <c r="C37" s="87" t="s">
        <v>640</v>
      </c>
      <c r="D37" s="61"/>
      <c r="E37" s="61"/>
      <c r="H37" s="61"/>
      <c r="I37" s="87" t="s">
        <v>637</v>
      </c>
      <c r="M37" s="87" t="s">
        <v>638</v>
      </c>
      <c r="O37" s="44"/>
    </row>
    <row r="38" spans="1:15" ht="15">
      <c r="A38" s="27"/>
      <c r="C38" s="87" t="s">
        <v>639</v>
      </c>
      <c r="D38" s="61"/>
      <c r="E38" s="61"/>
      <c r="G38" s="87"/>
      <c r="H38" s="61"/>
      <c r="I38" s="87" t="s">
        <v>641</v>
      </c>
      <c r="J38" s="87"/>
      <c r="M38" s="87"/>
      <c r="O38" s="44"/>
    </row>
    <row r="39" spans="1:14" ht="16.5">
      <c r="A39" s="27"/>
      <c r="C39" s="87"/>
      <c r="D39" s="3"/>
      <c r="E39" s="3"/>
      <c r="G39" s="87"/>
      <c r="H39" s="61"/>
      <c r="J39" s="45"/>
      <c r="L39" s="45"/>
      <c r="M39" s="270" t="s">
        <v>550</v>
      </c>
      <c r="N39" s="45"/>
    </row>
    <row r="40" spans="2:14" ht="18">
      <c r="B40" s="441" t="s">
        <v>3</v>
      </c>
      <c r="C40" s="441"/>
      <c r="D40" s="441"/>
      <c r="E40" s="441"/>
      <c r="F40" s="441"/>
      <c r="G40" s="441" t="s">
        <v>465</v>
      </c>
      <c r="H40" s="441"/>
      <c r="I40" s="441"/>
      <c r="J40" s="441"/>
      <c r="K40" s="441"/>
      <c r="L40" s="441"/>
      <c r="M40" s="324" t="s">
        <v>7</v>
      </c>
      <c r="N40" s="46"/>
    </row>
    <row r="41" spans="6:8" ht="15.75">
      <c r="F41" s="31"/>
      <c r="G41" s="30"/>
      <c r="H41" s="30"/>
    </row>
    <row r="45" spans="2:14" ht="18.75">
      <c r="B45" s="431" t="s">
        <v>49</v>
      </c>
      <c r="C45" s="431"/>
      <c r="D45" s="431"/>
      <c r="E45" s="431"/>
      <c r="F45" s="431"/>
      <c r="G45" s="431" t="s">
        <v>6</v>
      </c>
      <c r="H45" s="431"/>
      <c r="I45" s="431"/>
      <c r="J45" s="431"/>
      <c r="K45" s="431"/>
      <c r="L45" s="431"/>
      <c r="M45" s="323" t="s">
        <v>50</v>
      </c>
      <c r="N45" s="34"/>
    </row>
    <row r="46" spans="1:14" ht="12.75">
      <c r="A46" s="35"/>
      <c r="B46" s="35"/>
      <c r="C46" s="35"/>
      <c r="D46" s="35"/>
      <c r="E46" s="35"/>
      <c r="F46" s="402"/>
      <c r="G46" s="402"/>
      <c r="H46" s="402"/>
      <c r="I46" s="36"/>
      <c r="J46" s="36"/>
      <c r="K46" s="36"/>
      <c r="L46" s="36"/>
      <c r="M46" s="36"/>
      <c r="N46" s="44"/>
    </row>
    <row r="47" spans="1:13" ht="15">
      <c r="A47" s="37" t="s">
        <v>552</v>
      </c>
      <c r="C47" s="37" t="s">
        <v>553</v>
      </c>
      <c r="F47" s="37" t="s">
        <v>554</v>
      </c>
      <c r="H47" s="9"/>
      <c r="J47" s="2" t="s">
        <v>555</v>
      </c>
      <c r="M47" s="2" t="s">
        <v>627</v>
      </c>
    </row>
    <row r="48" spans="11:13" ht="14.25">
      <c r="K48" s="37"/>
      <c r="M48" s="221"/>
    </row>
    <row r="49" spans="1:12" ht="14.25">
      <c r="A49" s="38"/>
      <c r="D49" s="38"/>
      <c r="L49" s="29"/>
    </row>
    <row r="50" spans="9:13" ht="12.75">
      <c r="I50" s="3"/>
      <c r="J50" s="3"/>
      <c r="K50" s="3"/>
      <c r="L50" s="3"/>
      <c r="M50" s="3"/>
    </row>
    <row r="51" ht="14.25">
      <c r="A51" s="29"/>
    </row>
  </sheetData>
  <mergeCells count="17">
    <mergeCell ref="F46:H46"/>
    <mergeCell ref="B45:F45"/>
    <mergeCell ref="B40:F40"/>
    <mergeCell ref="A4:M4"/>
    <mergeCell ref="A5:A6"/>
    <mergeCell ref="I5:I6"/>
    <mergeCell ref="K5:K6"/>
    <mergeCell ref="M5:M6"/>
    <mergeCell ref="G40:L40"/>
    <mergeCell ref="G45:L45"/>
    <mergeCell ref="B5:C6"/>
    <mergeCell ref="L5:L6"/>
    <mergeCell ref="J5:J6"/>
    <mergeCell ref="A1:H1"/>
    <mergeCell ref="I1:M1"/>
    <mergeCell ref="A2:M2"/>
    <mergeCell ref="I3:L3"/>
  </mergeCells>
  <printOptions/>
  <pageMargins left="0.53" right="0.4" top="0.46" bottom="0.48" header="0.44" footer="0.4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25">
      <selection activeCell="L5" sqref="L5:L6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10.140625" style="0" customWidth="1"/>
    <col min="4" max="7" width="5.28125" style="0" customWidth="1"/>
    <col min="8" max="8" width="7.421875" style="0" customWidth="1"/>
    <col min="9" max="9" width="10.28125" style="0" customWidth="1"/>
    <col min="10" max="10" width="7.140625" style="0" customWidth="1"/>
    <col min="11" max="11" width="10.8515625" style="0" customWidth="1"/>
    <col min="12" max="12" width="47.7109375" style="0" customWidth="1"/>
  </cols>
  <sheetData>
    <row r="1" spans="1:12" ht="51.75" customHeight="1">
      <c r="A1" s="390" t="s">
        <v>514</v>
      </c>
      <c r="B1" s="391"/>
      <c r="C1" s="391"/>
      <c r="D1" s="391"/>
      <c r="E1" s="391"/>
      <c r="F1" s="391"/>
      <c r="G1" s="391"/>
      <c r="H1" s="392" t="s">
        <v>511</v>
      </c>
      <c r="I1" s="393"/>
      <c r="J1" s="393"/>
      <c r="K1" s="393"/>
      <c r="L1" s="393"/>
    </row>
    <row r="2" spans="1:12" ht="43.5" customHeight="1">
      <c r="A2" s="411" t="s">
        <v>551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2:15" ht="21">
      <c r="B3" s="187" t="s">
        <v>527</v>
      </c>
      <c r="D3" s="187"/>
      <c r="E3" s="187"/>
      <c r="F3" s="187"/>
      <c r="G3" s="187"/>
      <c r="L3" s="181" t="s">
        <v>513</v>
      </c>
      <c r="M3" s="181"/>
      <c r="N3" s="181"/>
      <c r="O3" s="181"/>
    </row>
    <row r="4" spans="1:12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27.75" customHeight="1">
      <c r="A5" s="413" t="s">
        <v>0</v>
      </c>
      <c r="B5" s="442" t="s">
        <v>529</v>
      </c>
      <c r="C5" s="443"/>
      <c r="D5" s="158" t="s">
        <v>15</v>
      </c>
      <c r="E5" s="158" t="s">
        <v>16</v>
      </c>
      <c r="F5" s="158" t="s">
        <v>17</v>
      </c>
      <c r="G5" s="158" t="s">
        <v>18</v>
      </c>
      <c r="H5" s="414" t="s">
        <v>4</v>
      </c>
      <c r="I5" s="415" t="s">
        <v>462</v>
      </c>
      <c r="J5" s="415" t="s">
        <v>94</v>
      </c>
      <c r="K5" s="415" t="s">
        <v>463</v>
      </c>
      <c r="L5" s="416" t="s">
        <v>2</v>
      </c>
    </row>
    <row r="6" spans="1:12" ht="18.75" customHeight="1">
      <c r="A6" s="413"/>
      <c r="B6" s="443"/>
      <c r="C6" s="443"/>
      <c r="D6" s="11">
        <v>5</v>
      </c>
      <c r="E6" s="11">
        <v>6</v>
      </c>
      <c r="F6" s="82">
        <v>3</v>
      </c>
      <c r="G6" s="12">
        <v>5</v>
      </c>
      <c r="H6" s="414"/>
      <c r="I6" s="414"/>
      <c r="J6" s="415"/>
      <c r="K6" s="415"/>
      <c r="L6" s="416"/>
    </row>
    <row r="7" spans="1:15" ht="25.5" customHeight="1">
      <c r="A7" s="10">
        <v>1</v>
      </c>
      <c r="B7" s="119" t="s">
        <v>288</v>
      </c>
      <c r="C7" s="112" t="s">
        <v>287</v>
      </c>
      <c r="D7" s="333"/>
      <c r="E7" s="333"/>
      <c r="F7" s="370"/>
      <c r="G7" s="333"/>
      <c r="H7" s="190">
        <f>(D7*$D$6+E7*$E$6+F7*$F$6+G7*$G$6)/SUM($D$6:$G$6)</f>
        <v>0</v>
      </c>
      <c r="I7" s="84" t="str">
        <f aca="true" t="shared" si="0" ref="I7:I32">IF(H7&lt;3.95,"KÐm",IF(H7&lt;4.95,"YÕu",IF(H7&lt;5.95,"Trung b×nh",IF(H7&lt;6.95,"TB.Kh¸",IF(H7&lt;7.95,"Kh¸","Giái")))))</f>
        <v>KÐm</v>
      </c>
      <c r="J7" s="271">
        <v>5</v>
      </c>
      <c r="K7" s="41" t="str">
        <f aca="true" t="shared" si="1" ref="K7:K32">IF(J7&lt;5,"YÕu",IF(J7&lt;6,"Trung b×nh",IF(J7&lt;7,"TB.Kh¸",IF(J7&lt;8,"Kh¸",IF(J7&lt;9,"Tèt","XuÊt s¾c")))))</f>
        <v>Trung b×nh</v>
      </c>
      <c r="L7" s="371" t="s">
        <v>556</v>
      </c>
      <c r="N7" s="138"/>
      <c r="O7" t="s">
        <v>455</v>
      </c>
    </row>
    <row r="8" spans="1:15" ht="25.5" customHeight="1">
      <c r="A8" s="5">
        <v>2</v>
      </c>
      <c r="B8" s="120" t="s">
        <v>289</v>
      </c>
      <c r="C8" s="114" t="s">
        <v>234</v>
      </c>
      <c r="D8" s="336"/>
      <c r="E8" s="336"/>
      <c r="F8" s="342"/>
      <c r="G8" s="336"/>
      <c r="H8" s="191">
        <f aca="true" t="shared" si="2" ref="H8:H33">(D8*$D$6+E8*$E$6+F8*$F$6+G8*$G$6)/SUM($D$6:$G$6)</f>
        <v>0</v>
      </c>
      <c r="I8" s="85" t="str">
        <f t="shared" si="0"/>
        <v>KÐm</v>
      </c>
      <c r="J8" s="272">
        <v>5</v>
      </c>
      <c r="K8" s="42" t="str">
        <f t="shared" si="1"/>
        <v>Trung b×nh</v>
      </c>
      <c r="L8" s="331" t="s">
        <v>556</v>
      </c>
      <c r="N8" s="283"/>
      <c r="O8" t="s">
        <v>456</v>
      </c>
    </row>
    <row r="9" spans="1:15" ht="25.5" customHeight="1">
      <c r="A9" s="5">
        <v>3</v>
      </c>
      <c r="B9" s="120" t="s">
        <v>290</v>
      </c>
      <c r="C9" s="114" t="s">
        <v>291</v>
      </c>
      <c r="D9" s="336"/>
      <c r="E9" s="336"/>
      <c r="F9" s="342"/>
      <c r="G9" s="336"/>
      <c r="H9" s="191">
        <f t="shared" si="2"/>
        <v>0</v>
      </c>
      <c r="I9" s="85" t="str">
        <f t="shared" si="0"/>
        <v>KÐm</v>
      </c>
      <c r="J9" s="272">
        <v>5</v>
      </c>
      <c r="K9" s="42" t="str">
        <f t="shared" si="1"/>
        <v>Trung b×nh</v>
      </c>
      <c r="L9" s="331" t="s">
        <v>556</v>
      </c>
      <c r="N9" s="144" t="s">
        <v>457</v>
      </c>
      <c r="O9" t="s">
        <v>458</v>
      </c>
    </row>
    <row r="10" spans="1:15" ht="24" customHeight="1">
      <c r="A10" s="5">
        <v>4</v>
      </c>
      <c r="B10" s="120" t="s">
        <v>293</v>
      </c>
      <c r="C10" s="114" t="s">
        <v>158</v>
      </c>
      <c r="D10" s="337">
        <v>8</v>
      </c>
      <c r="E10" s="337">
        <v>6.2</v>
      </c>
      <c r="F10" s="340">
        <v>8.2</v>
      </c>
      <c r="G10" s="337">
        <v>5.6</v>
      </c>
      <c r="H10" s="191">
        <f t="shared" si="2"/>
        <v>6.831578947368421</v>
      </c>
      <c r="I10" s="85" t="str">
        <f t="shared" si="0"/>
        <v>TB.Kh¸</v>
      </c>
      <c r="J10" s="272">
        <v>9</v>
      </c>
      <c r="K10" s="42" t="str">
        <f t="shared" si="1"/>
        <v>XuÊt s¾c</v>
      </c>
      <c r="L10" s="330"/>
      <c r="N10" s="284"/>
      <c r="O10" t="s">
        <v>459</v>
      </c>
    </row>
    <row r="11" spans="1:15" ht="25.5" customHeight="1">
      <c r="A11" s="5">
        <v>5</v>
      </c>
      <c r="B11" s="120" t="s">
        <v>294</v>
      </c>
      <c r="C11" s="114" t="s">
        <v>295</v>
      </c>
      <c r="D11" s="336"/>
      <c r="E11" s="336"/>
      <c r="F11" s="342"/>
      <c r="G11" s="336"/>
      <c r="H11" s="191">
        <f t="shared" si="2"/>
        <v>0</v>
      </c>
      <c r="I11" s="85" t="str">
        <f t="shared" si="0"/>
        <v>KÐm</v>
      </c>
      <c r="J11" s="272">
        <v>5</v>
      </c>
      <c r="K11" s="42" t="str">
        <f t="shared" si="1"/>
        <v>Trung b×nh</v>
      </c>
      <c r="L11" s="331" t="s">
        <v>556</v>
      </c>
      <c r="N11" s="143"/>
      <c r="O11" t="s">
        <v>460</v>
      </c>
    </row>
    <row r="12" spans="1:12" ht="25.5" customHeight="1">
      <c r="A12" s="5">
        <v>6</v>
      </c>
      <c r="B12" s="120" t="s">
        <v>296</v>
      </c>
      <c r="C12" s="114" t="s">
        <v>297</v>
      </c>
      <c r="D12" s="336"/>
      <c r="E12" s="336"/>
      <c r="F12" s="342"/>
      <c r="G12" s="361"/>
      <c r="H12" s="191">
        <f t="shared" si="2"/>
        <v>0</v>
      </c>
      <c r="I12" s="85" t="str">
        <f t="shared" si="0"/>
        <v>KÐm</v>
      </c>
      <c r="J12" s="272">
        <v>7.5</v>
      </c>
      <c r="K12" s="42" t="str">
        <f t="shared" si="1"/>
        <v>Kh¸</v>
      </c>
      <c r="L12" s="331" t="s">
        <v>643</v>
      </c>
    </row>
    <row r="13" spans="1:12" ht="25.5" customHeight="1">
      <c r="A13" s="5">
        <v>7</v>
      </c>
      <c r="B13" s="120" t="s">
        <v>298</v>
      </c>
      <c r="C13" s="114" t="s">
        <v>299</v>
      </c>
      <c r="D13" s="336"/>
      <c r="E13" s="336"/>
      <c r="F13" s="342"/>
      <c r="G13" s="336"/>
      <c r="H13" s="191">
        <f t="shared" si="2"/>
        <v>0</v>
      </c>
      <c r="I13" s="85" t="str">
        <f t="shared" si="0"/>
        <v>KÐm</v>
      </c>
      <c r="J13" s="272">
        <v>6.5</v>
      </c>
      <c r="K13" s="42" t="str">
        <f t="shared" si="1"/>
        <v>TB.Kh¸</v>
      </c>
      <c r="L13" s="331" t="s">
        <v>556</v>
      </c>
    </row>
    <row r="14" spans="1:12" ht="25.5" customHeight="1">
      <c r="A14" s="5">
        <v>8</v>
      </c>
      <c r="B14" s="120" t="s">
        <v>300</v>
      </c>
      <c r="C14" s="114" t="s">
        <v>171</v>
      </c>
      <c r="D14" s="336"/>
      <c r="E14" s="336"/>
      <c r="F14" s="342"/>
      <c r="G14" s="336"/>
      <c r="H14" s="191">
        <f t="shared" si="2"/>
        <v>0</v>
      </c>
      <c r="I14" s="85" t="str">
        <f t="shared" si="0"/>
        <v>KÐm</v>
      </c>
      <c r="J14" s="272">
        <v>6.5</v>
      </c>
      <c r="K14" s="42" t="str">
        <f t="shared" si="1"/>
        <v>TB.Kh¸</v>
      </c>
      <c r="L14" s="331" t="s">
        <v>556</v>
      </c>
    </row>
    <row r="15" spans="1:12" ht="24" customHeight="1">
      <c r="A15" s="5">
        <v>9</v>
      </c>
      <c r="B15" s="120" t="s">
        <v>259</v>
      </c>
      <c r="C15" s="114" t="s">
        <v>299</v>
      </c>
      <c r="D15" s="337">
        <v>5.3</v>
      </c>
      <c r="E15" s="336"/>
      <c r="F15" s="340">
        <v>7.6</v>
      </c>
      <c r="G15" s="361"/>
      <c r="H15" s="191">
        <f t="shared" si="2"/>
        <v>2.594736842105263</v>
      </c>
      <c r="I15" s="85" t="str">
        <f t="shared" si="0"/>
        <v>KÐm</v>
      </c>
      <c r="J15" s="272">
        <v>7</v>
      </c>
      <c r="K15" s="42" t="str">
        <f t="shared" si="1"/>
        <v>Kh¸</v>
      </c>
      <c r="L15" s="331" t="s">
        <v>644</v>
      </c>
    </row>
    <row r="16" spans="1:12" ht="24" customHeight="1">
      <c r="A16" s="5">
        <v>10</v>
      </c>
      <c r="B16" s="120" t="s">
        <v>301</v>
      </c>
      <c r="C16" s="114" t="s">
        <v>244</v>
      </c>
      <c r="D16" s="337">
        <v>7.3</v>
      </c>
      <c r="E16" s="337">
        <v>5.3</v>
      </c>
      <c r="F16" s="340">
        <v>8</v>
      </c>
      <c r="G16" s="339"/>
      <c r="H16" s="191">
        <f t="shared" si="2"/>
        <v>4.8578947368421055</v>
      </c>
      <c r="I16" s="85" t="str">
        <f t="shared" si="0"/>
        <v>YÕu</v>
      </c>
      <c r="J16" s="272">
        <v>9</v>
      </c>
      <c r="K16" s="42" t="str">
        <f t="shared" si="1"/>
        <v>XuÊt s¾c</v>
      </c>
      <c r="L16" s="330"/>
    </row>
    <row r="17" spans="1:12" ht="24" customHeight="1">
      <c r="A17" s="5">
        <v>11</v>
      </c>
      <c r="B17" s="120" t="s">
        <v>302</v>
      </c>
      <c r="C17" s="114" t="s">
        <v>244</v>
      </c>
      <c r="D17" s="337">
        <v>8</v>
      </c>
      <c r="E17" s="337">
        <v>7</v>
      </c>
      <c r="F17" s="340">
        <v>8.8</v>
      </c>
      <c r="G17" s="337">
        <v>5.6</v>
      </c>
      <c r="H17" s="191">
        <f t="shared" si="2"/>
        <v>7.178947368421053</v>
      </c>
      <c r="I17" s="85" t="str">
        <f t="shared" si="0"/>
        <v>Kh¸</v>
      </c>
      <c r="J17" s="272">
        <v>9</v>
      </c>
      <c r="K17" s="42" t="str">
        <f t="shared" si="1"/>
        <v>XuÊt s¾c</v>
      </c>
      <c r="L17" s="330"/>
    </row>
    <row r="18" spans="1:12" ht="25.5" customHeight="1">
      <c r="A18" s="5">
        <v>12</v>
      </c>
      <c r="B18" s="120" t="s">
        <v>303</v>
      </c>
      <c r="C18" s="114" t="s">
        <v>248</v>
      </c>
      <c r="D18" s="336"/>
      <c r="E18" s="336"/>
      <c r="F18" s="342"/>
      <c r="G18" s="336"/>
      <c r="H18" s="191">
        <f t="shared" si="2"/>
        <v>0</v>
      </c>
      <c r="I18" s="85" t="str">
        <f t="shared" si="0"/>
        <v>KÐm</v>
      </c>
      <c r="J18" s="272">
        <v>5</v>
      </c>
      <c r="K18" s="42" t="str">
        <f t="shared" si="1"/>
        <v>Trung b×nh</v>
      </c>
      <c r="L18" s="331" t="s">
        <v>556</v>
      </c>
    </row>
    <row r="19" spans="1:12" ht="25.5" customHeight="1">
      <c r="A19" s="5">
        <v>13</v>
      </c>
      <c r="B19" s="120" t="s">
        <v>186</v>
      </c>
      <c r="C19" s="114" t="s">
        <v>304</v>
      </c>
      <c r="D19" s="336"/>
      <c r="E19" s="336"/>
      <c r="F19" s="342"/>
      <c r="G19" s="336"/>
      <c r="H19" s="191">
        <f t="shared" si="2"/>
        <v>0</v>
      </c>
      <c r="I19" s="85" t="str">
        <f t="shared" si="0"/>
        <v>KÐm</v>
      </c>
      <c r="J19" s="272">
        <v>5</v>
      </c>
      <c r="K19" s="42" t="str">
        <f t="shared" si="1"/>
        <v>Trung b×nh</v>
      </c>
      <c r="L19" s="331" t="s">
        <v>556</v>
      </c>
    </row>
    <row r="20" spans="1:12" ht="25.5" customHeight="1">
      <c r="A20" s="62">
        <v>14</v>
      </c>
      <c r="B20" s="121" t="s">
        <v>305</v>
      </c>
      <c r="C20" s="116" t="s">
        <v>214</v>
      </c>
      <c r="D20" s="343"/>
      <c r="E20" s="343"/>
      <c r="F20" s="368"/>
      <c r="G20" s="343"/>
      <c r="H20" s="192">
        <f t="shared" si="2"/>
        <v>0</v>
      </c>
      <c r="I20" s="86" t="str">
        <f t="shared" si="0"/>
        <v>KÐm</v>
      </c>
      <c r="J20" s="273">
        <v>5</v>
      </c>
      <c r="K20" s="43" t="str">
        <f t="shared" si="1"/>
        <v>Trung b×nh</v>
      </c>
      <c r="L20" s="369" t="s">
        <v>556</v>
      </c>
    </row>
    <row r="21" spans="1:12" ht="24" customHeight="1">
      <c r="A21" s="89">
        <v>15</v>
      </c>
      <c r="B21" s="122" t="s">
        <v>306</v>
      </c>
      <c r="C21" s="118" t="s">
        <v>307</v>
      </c>
      <c r="D21" s="367">
        <v>7.5</v>
      </c>
      <c r="E21" s="367">
        <v>6.2</v>
      </c>
      <c r="F21" s="366">
        <v>7.6</v>
      </c>
      <c r="G21" s="367">
        <v>5.8</v>
      </c>
      <c r="H21" s="193">
        <f t="shared" si="2"/>
        <v>6.657894736842105</v>
      </c>
      <c r="I21" s="90" t="str">
        <f t="shared" si="0"/>
        <v>TB.Kh¸</v>
      </c>
      <c r="J21" s="274">
        <v>9</v>
      </c>
      <c r="K21" s="260" t="str">
        <f t="shared" si="1"/>
        <v>XuÊt s¾c</v>
      </c>
      <c r="L21" s="372"/>
    </row>
    <row r="22" spans="1:12" ht="24" customHeight="1">
      <c r="A22" s="5">
        <v>16</v>
      </c>
      <c r="B22" s="120" t="s">
        <v>260</v>
      </c>
      <c r="C22" s="114" t="s">
        <v>308</v>
      </c>
      <c r="D22" s="337">
        <v>7.6</v>
      </c>
      <c r="E22" s="337">
        <v>6.2</v>
      </c>
      <c r="F22" s="340">
        <v>8.8</v>
      </c>
      <c r="G22" s="337">
        <v>6.1</v>
      </c>
      <c r="H22" s="191">
        <f t="shared" si="2"/>
        <v>6.952631578947369</v>
      </c>
      <c r="I22" s="85" t="str">
        <f t="shared" si="0"/>
        <v>Kh¸</v>
      </c>
      <c r="J22" s="272">
        <v>9</v>
      </c>
      <c r="K22" s="42" t="str">
        <f t="shared" si="1"/>
        <v>XuÊt s¾c</v>
      </c>
      <c r="L22" s="330"/>
    </row>
    <row r="23" spans="1:12" ht="24" customHeight="1">
      <c r="A23" s="5">
        <v>17</v>
      </c>
      <c r="B23" s="120" t="s">
        <v>309</v>
      </c>
      <c r="C23" s="114" t="s">
        <v>310</v>
      </c>
      <c r="D23" s="336"/>
      <c r="E23" s="336"/>
      <c r="F23" s="342"/>
      <c r="G23" s="361"/>
      <c r="H23" s="191">
        <f t="shared" si="2"/>
        <v>0</v>
      </c>
      <c r="I23" s="85" t="str">
        <f t="shared" si="0"/>
        <v>KÐm</v>
      </c>
      <c r="J23" s="272">
        <v>6</v>
      </c>
      <c r="K23" s="42" t="str">
        <f t="shared" si="1"/>
        <v>TB.Kh¸</v>
      </c>
      <c r="L23" s="331" t="s">
        <v>643</v>
      </c>
    </row>
    <row r="24" spans="1:12" ht="25.5" customHeight="1">
      <c r="A24" s="5">
        <v>18</v>
      </c>
      <c r="B24" s="120" t="s">
        <v>311</v>
      </c>
      <c r="C24" s="114" t="s">
        <v>40</v>
      </c>
      <c r="D24" s="337">
        <v>5</v>
      </c>
      <c r="E24" s="336"/>
      <c r="F24" s="342"/>
      <c r="G24" s="361"/>
      <c r="H24" s="191">
        <f t="shared" si="2"/>
        <v>1.3157894736842106</v>
      </c>
      <c r="I24" s="85" t="str">
        <f t="shared" si="0"/>
        <v>KÐm</v>
      </c>
      <c r="J24" s="272">
        <v>7.5</v>
      </c>
      <c r="K24" s="42" t="str">
        <f t="shared" si="1"/>
        <v>Kh¸</v>
      </c>
      <c r="L24" s="331" t="s">
        <v>645</v>
      </c>
    </row>
    <row r="25" spans="1:12" ht="24" customHeight="1">
      <c r="A25" s="5">
        <v>19</v>
      </c>
      <c r="B25" s="120" t="s">
        <v>312</v>
      </c>
      <c r="C25" s="114" t="s">
        <v>313</v>
      </c>
      <c r="D25" s="336"/>
      <c r="E25" s="336"/>
      <c r="F25" s="342"/>
      <c r="G25" s="336"/>
      <c r="H25" s="191">
        <f t="shared" si="2"/>
        <v>0</v>
      </c>
      <c r="I25" s="85" t="str">
        <f t="shared" si="0"/>
        <v>KÐm</v>
      </c>
      <c r="J25" s="272">
        <v>6</v>
      </c>
      <c r="K25" s="42" t="str">
        <f t="shared" si="1"/>
        <v>TB.Kh¸</v>
      </c>
      <c r="L25" s="331" t="s">
        <v>556</v>
      </c>
    </row>
    <row r="26" spans="1:12" ht="24" customHeight="1">
      <c r="A26" s="5">
        <v>20</v>
      </c>
      <c r="B26" s="120" t="s">
        <v>314</v>
      </c>
      <c r="C26" s="114" t="s">
        <v>315</v>
      </c>
      <c r="D26" s="337">
        <v>7.1</v>
      </c>
      <c r="E26" s="337">
        <v>5.4</v>
      </c>
      <c r="F26" s="363"/>
      <c r="G26" s="336"/>
      <c r="H26" s="191">
        <f t="shared" si="2"/>
        <v>3.573684210526316</v>
      </c>
      <c r="I26" s="85" t="str">
        <f t="shared" si="0"/>
        <v>KÐm</v>
      </c>
      <c r="J26" s="272">
        <v>7.5</v>
      </c>
      <c r="K26" s="42" t="str">
        <f t="shared" si="1"/>
        <v>Kh¸</v>
      </c>
      <c r="L26" s="330" t="s">
        <v>560</v>
      </c>
    </row>
    <row r="27" spans="1:12" ht="24" customHeight="1">
      <c r="A27" s="5">
        <v>21</v>
      </c>
      <c r="B27" s="120" t="s">
        <v>316</v>
      </c>
      <c r="C27" s="114" t="s">
        <v>181</v>
      </c>
      <c r="D27" s="336"/>
      <c r="E27" s="337">
        <v>5.2</v>
      </c>
      <c r="F27" s="342"/>
      <c r="G27" s="336"/>
      <c r="H27" s="191">
        <f t="shared" si="2"/>
        <v>1.642105263157895</v>
      </c>
      <c r="I27" s="85" t="str">
        <f t="shared" si="0"/>
        <v>KÐm</v>
      </c>
      <c r="J27" s="272">
        <v>7</v>
      </c>
      <c r="K27" s="42" t="str">
        <f t="shared" si="1"/>
        <v>Kh¸</v>
      </c>
      <c r="L27" s="330" t="s">
        <v>646</v>
      </c>
    </row>
    <row r="28" spans="1:12" ht="25.5" customHeight="1">
      <c r="A28" s="5">
        <v>22</v>
      </c>
      <c r="B28" s="120" t="s">
        <v>317</v>
      </c>
      <c r="C28" s="114" t="s">
        <v>318</v>
      </c>
      <c r="D28" s="337">
        <v>5</v>
      </c>
      <c r="E28" s="336"/>
      <c r="F28" s="340">
        <v>8.2</v>
      </c>
      <c r="G28" s="361"/>
      <c r="H28" s="191">
        <f t="shared" si="2"/>
        <v>2.6105263157894734</v>
      </c>
      <c r="I28" s="85" t="str">
        <f t="shared" si="0"/>
        <v>KÐm</v>
      </c>
      <c r="J28" s="272">
        <v>8.2</v>
      </c>
      <c r="K28" s="42" t="str">
        <f t="shared" si="1"/>
        <v>Tèt</v>
      </c>
      <c r="L28" s="331" t="s">
        <v>644</v>
      </c>
    </row>
    <row r="29" spans="1:12" ht="25.5" customHeight="1">
      <c r="A29" s="5">
        <v>23</v>
      </c>
      <c r="B29" s="120" t="s">
        <v>319</v>
      </c>
      <c r="C29" s="114" t="s">
        <v>12</v>
      </c>
      <c r="D29" s="336"/>
      <c r="E29" s="336"/>
      <c r="F29" s="342"/>
      <c r="G29" s="339"/>
      <c r="H29" s="191">
        <f t="shared" si="2"/>
        <v>0</v>
      </c>
      <c r="I29" s="85" t="str">
        <f t="shared" si="0"/>
        <v>KÐm</v>
      </c>
      <c r="J29" s="272">
        <v>6.5</v>
      </c>
      <c r="K29" s="42" t="str">
        <f t="shared" si="1"/>
        <v>TB.Kh¸</v>
      </c>
      <c r="L29" s="331" t="s">
        <v>647</v>
      </c>
    </row>
    <row r="30" spans="1:12" ht="25.5" customHeight="1">
      <c r="A30" s="5">
        <v>24</v>
      </c>
      <c r="B30" s="120" t="s">
        <v>252</v>
      </c>
      <c r="C30" s="114" t="s">
        <v>320</v>
      </c>
      <c r="D30" s="337">
        <v>7.3</v>
      </c>
      <c r="E30" s="336"/>
      <c r="F30" s="342"/>
      <c r="G30" s="336"/>
      <c r="H30" s="191">
        <f t="shared" si="2"/>
        <v>1.9210526315789473</v>
      </c>
      <c r="I30" s="85" t="str">
        <f t="shared" si="0"/>
        <v>KÐm</v>
      </c>
      <c r="J30" s="272">
        <v>7</v>
      </c>
      <c r="K30" s="42" t="str">
        <f t="shared" si="1"/>
        <v>Kh¸</v>
      </c>
      <c r="L30" s="331" t="s">
        <v>648</v>
      </c>
    </row>
    <row r="31" spans="1:12" ht="25.5" customHeight="1">
      <c r="A31" s="5">
        <v>25</v>
      </c>
      <c r="B31" s="120" t="s">
        <v>321</v>
      </c>
      <c r="C31" s="114" t="s">
        <v>322</v>
      </c>
      <c r="D31" s="336"/>
      <c r="E31" s="337">
        <v>5.3</v>
      </c>
      <c r="F31" s="340">
        <v>8</v>
      </c>
      <c r="G31" s="337">
        <v>5.6</v>
      </c>
      <c r="H31" s="191">
        <f t="shared" si="2"/>
        <v>4.410526315789474</v>
      </c>
      <c r="I31" s="85" t="str">
        <f t="shared" si="0"/>
        <v>YÕu</v>
      </c>
      <c r="J31" s="272">
        <v>8.2</v>
      </c>
      <c r="K31" s="42" t="str">
        <f t="shared" si="1"/>
        <v>Tèt</v>
      </c>
      <c r="L31" s="331" t="s">
        <v>566</v>
      </c>
    </row>
    <row r="32" spans="1:12" ht="24" customHeight="1">
      <c r="A32" s="5">
        <v>26</v>
      </c>
      <c r="B32" s="120" t="s">
        <v>323</v>
      </c>
      <c r="C32" s="114" t="s">
        <v>324</v>
      </c>
      <c r="D32" s="337">
        <v>6.5</v>
      </c>
      <c r="E32" s="337">
        <v>6.2</v>
      </c>
      <c r="F32" s="340">
        <v>8.6</v>
      </c>
      <c r="G32" s="337">
        <v>5.8</v>
      </c>
      <c r="H32" s="191">
        <f t="shared" si="2"/>
        <v>6.552631578947368</v>
      </c>
      <c r="I32" s="85" t="str">
        <f t="shared" si="0"/>
        <v>TB.Kh¸</v>
      </c>
      <c r="J32" s="272">
        <v>9</v>
      </c>
      <c r="K32" s="42" t="str">
        <f t="shared" si="1"/>
        <v>XuÊt s¾c</v>
      </c>
      <c r="L32" s="330"/>
    </row>
    <row r="33" spans="1:12" ht="25.5" customHeight="1">
      <c r="A33" s="62">
        <v>27</v>
      </c>
      <c r="B33" s="121" t="s">
        <v>325</v>
      </c>
      <c r="C33" s="116" t="s">
        <v>326</v>
      </c>
      <c r="D33" s="344">
        <v>5.5</v>
      </c>
      <c r="E33" s="343"/>
      <c r="F33" s="345"/>
      <c r="G33" s="343"/>
      <c r="H33" s="192">
        <f t="shared" si="2"/>
        <v>1.4473684210526316</v>
      </c>
      <c r="I33" s="86" t="str">
        <f>IF(H27&lt;3.95,"KÐm",IF(H27&lt;4.95,"YÕu",IF(H27&lt;5.95,"Trung b×nh",IF(H27&lt;6.95,"TB.Kh¸",IF(H27&lt;7.95,"Kh¸","Giái")))))</f>
        <v>KÐm</v>
      </c>
      <c r="J33" s="273">
        <v>7</v>
      </c>
      <c r="K33" s="43" t="str">
        <f>IF(J27&lt;5,"YÕu",IF(J27&lt;6,"Trung b×nh",IF(J27&lt;7,"TB.Kh¸",IF(J27&lt;8,"Kh¸",IF(J27&lt;9,"Tèt","XuÊt s¾c")))))</f>
        <v>Kh¸</v>
      </c>
      <c r="L33" s="369" t="s">
        <v>649</v>
      </c>
    </row>
    <row r="34" spans="1:13" ht="16.5">
      <c r="A34" s="27" t="s">
        <v>143</v>
      </c>
      <c r="C34" s="87" t="s">
        <v>530</v>
      </c>
      <c r="D34" s="61"/>
      <c r="E34" s="61"/>
      <c r="I34" s="87" t="s">
        <v>531</v>
      </c>
      <c r="K34" s="44"/>
      <c r="L34" s="87" t="s">
        <v>532</v>
      </c>
      <c r="M34" s="45"/>
    </row>
    <row r="35" spans="1:13" ht="16.5">
      <c r="A35" s="27"/>
      <c r="C35" s="87"/>
      <c r="D35" s="3"/>
      <c r="E35" s="3"/>
      <c r="G35" s="87"/>
      <c r="I35" s="45"/>
      <c r="K35" s="45"/>
      <c r="L35" s="270" t="s">
        <v>550</v>
      </c>
      <c r="M35" s="45"/>
    </row>
    <row r="36" spans="2:13" ht="17.25">
      <c r="B36" s="404" t="s">
        <v>3</v>
      </c>
      <c r="C36" s="404"/>
      <c r="D36" s="404"/>
      <c r="E36" s="404"/>
      <c r="F36" s="404"/>
      <c r="G36" s="404" t="s">
        <v>465</v>
      </c>
      <c r="H36" s="404"/>
      <c r="I36" s="404"/>
      <c r="J36" s="404"/>
      <c r="K36" s="404"/>
      <c r="L36" s="269" t="s">
        <v>7</v>
      </c>
      <c r="M36" s="46"/>
    </row>
    <row r="37" spans="6:7" ht="15.75">
      <c r="F37" s="31"/>
      <c r="G37" s="30"/>
    </row>
    <row r="40" ht="18.75" customHeight="1"/>
    <row r="41" spans="2:13" ht="18.75">
      <c r="B41" s="431" t="s">
        <v>49</v>
      </c>
      <c r="C41" s="431"/>
      <c r="D41" s="431"/>
      <c r="E41" s="431"/>
      <c r="F41" s="431"/>
      <c r="G41" s="431" t="s">
        <v>6</v>
      </c>
      <c r="H41" s="431"/>
      <c r="I41" s="431"/>
      <c r="J41" s="431"/>
      <c r="K41" s="431"/>
      <c r="L41" s="323" t="s">
        <v>50</v>
      </c>
      <c r="M41" s="34"/>
    </row>
    <row r="42" spans="1:13" ht="10.5" customHeight="1">
      <c r="A42" s="35"/>
      <c r="B42" s="35"/>
      <c r="C42" s="35"/>
      <c r="D42" s="35"/>
      <c r="E42" s="35"/>
      <c r="F42" s="402"/>
      <c r="G42" s="402"/>
      <c r="H42" s="36"/>
      <c r="I42" s="36"/>
      <c r="J42" s="36"/>
      <c r="K42" s="36"/>
      <c r="L42" s="36"/>
      <c r="M42" s="44"/>
    </row>
    <row r="43" spans="1:12" ht="14.25">
      <c r="A43" s="37" t="s">
        <v>552</v>
      </c>
      <c r="D43" s="37" t="s">
        <v>579</v>
      </c>
      <c r="H43" s="37" t="s">
        <v>578</v>
      </c>
      <c r="J43" s="2"/>
      <c r="L43" s="37" t="s">
        <v>642</v>
      </c>
    </row>
    <row r="44" spans="1:12" ht="14.25">
      <c r="A44" s="29"/>
      <c r="D44" s="29"/>
      <c r="J44" s="37"/>
      <c r="L44" s="221"/>
    </row>
    <row r="45" spans="1:11" ht="14.25">
      <c r="A45" s="38"/>
      <c r="D45" s="38"/>
      <c r="K45" s="29"/>
    </row>
    <row r="46" spans="8:12" ht="12.75">
      <c r="H46" s="3"/>
      <c r="I46" s="3"/>
      <c r="J46" s="3"/>
      <c r="K46" s="3"/>
      <c r="L46" s="3"/>
    </row>
    <row r="47" ht="14.25">
      <c r="A47" s="29"/>
    </row>
  </sheetData>
  <mergeCells count="16">
    <mergeCell ref="A5:A6"/>
    <mergeCell ref="H5:H6"/>
    <mergeCell ref="A1:G1"/>
    <mergeCell ref="H1:L1"/>
    <mergeCell ref="A2:L2"/>
    <mergeCell ref="A4:L4"/>
    <mergeCell ref="L5:L6"/>
    <mergeCell ref="F42:G42"/>
    <mergeCell ref="B41:F41"/>
    <mergeCell ref="B36:F36"/>
    <mergeCell ref="B5:C6"/>
    <mergeCell ref="G36:K36"/>
    <mergeCell ref="G41:K41"/>
    <mergeCell ref="J5:J6"/>
    <mergeCell ref="K5:K6"/>
    <mergeCell ref="I5:I6"/>
  </mergeCells>
  <printOptions/>
  <pageMargins left="0.51" right="0.4" top="0.43" bottom="0.44" header="0.44" footer="0.4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5">
      <selection activeCell="F7" sqref="F7:F29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8.28125" style="0" customWidth="1"/>
    <col min="4" max="6" width="4.7109375" style="0" customWidth="1"/>
    <col min="7" max="7" width="6.421875" style="0" customWidth="1"/>
    <col min="8" max="8" width="9.57421875" style="0" customWidth="1"/>
    <col min="9" max="9" width="6.00390625" style="0" customWidth="1"/>
    <col min="11" max="11" width="21.8515625" style="0" customWidth="1"/>
  </cols>
  <sheetData>
    <row r="1" spans="1:11" ht="51.75" customHeight="1">
      <c r="A1" s="390" t="s">
        <v>514</v>
      </c>
      <c r="B1" s="391"/>
      <c r="C1" s="391"/>
      <c r="D1" s="391"/>
      <c r="E1" s="391"/>
      <c r="F1" s="391"/>
      <c r="G1" s="392" t="s">
        <v>515</v>
      </c>
      <c r="H1" s="393"/>
      <c r="I1" s="393"/>
      <c r="J1" s="393"/>
      <c r="K1" s="393"/>
    </row>
    <row r="2" spans="1:11" ht="32.25" customHeight="1">
      <c r="A2" s="411" t="s">
        <v>588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2:14" ht="21">
      <c r="B3" s="187" t="s">
        <v>520</v>
      </c>
      <c r="D3" s="187"/>
      <c r="E3" s="187"/>
      <c r="F3" s="187"/>
      <c r="I3" s="181" t="s">
        <v>518</v>
      </c>
      <c r="L3" s="181"/>
      <c r="M3" s="181"/>
      <c r="N3" s="181"/>
    </row>
    <row r="4" spans="1:11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 ht="24" customHeight="1">
      <c r="A5" s="413" t="s">
        <v>0</v>
      </c>
      <c r="B5" s="394" t="s">
        <v>650</v>
      </c>
      <c r="C5" s="395"/>
      <c r="D5" s="237" t="s">
        <v>15</v>
      </c>
      <c r="E5" s="237" t="s">
        <v>16</v>
      </c>
      <c r="F5" s="237" t="s">
        <v>17</v>
      </c>
      <c r="G5" s="414" t="s">
        <v>4</v>
      </c>
      <c r="H5" s="439" t="s">
        <v>462</v>
      </c>
      <c r="I5" s="415" t="s">
        <v>94</v>
      </c>
      <c r="J5" s="415" t="s">
        <v>463</v>
      </c>
      <c r="K5" s="416" t="s">
        <v>2</v>
      </c>
    </row>
    <row r="6" spans="1:11" ht="18.75" customHeight="1">
      <c r="A6" s="413"/>
      <c r="B6" s="396"/>
      <c r="C6" s="397"/>
      <c r="D6" s="11">
        <v>1</v>
      </c>
      <c r="E6" s="11">
        <v>4</v>
      </c>
      <c r="F6" s="11">
        <v>6</v>
      </c>
      <c r="G6" s="414"/>
      <c r="H6" s="440"/>
      <c r="I6" s="415"/>
      <c r="J6" s="415"/>
      <c r="K6" s="416"/>
    </row>
    <row r="7" spans="1:11" ht="27.75" customHeight="1">
      <c r="A7" s="10">
        <v>1</v>
      </c>
      <c r="B7" s="111" t="s">
        <v>356</v>
      </c>
      <c r="C7" s="207" t="s">
        <v>147</v>
      </c>
      <c r="D7" s="288">
        <v>5</v>
      </c>
      <c r="E7" s="289"/>
      <c r="F7" s="289"/>
      <c r="G7" s="190">
        <f>(D7*$D$6+E7*$E$6+F7*$F$6)/SUM($D$6:$F$6)</f>
        <v>0.45454545454545453</v>
      </c>
      <c r="H7" s="294" t="str">
        <f>IF(G7&lt;3.95,"Kém",IF(G7&lt;4.95,"Yếu",IF(G7&lt;5.95,"Trung bình",IF(G7&lt;6.95,"TB.Khá",IF(G7&lt;7.95,"Khá","Giỏi")))))</f>
        <v>Kém</v>
      </c>
      <c r="I7" s="293">
        <v>6.9</v>
      </c>
      <c r="J7" s="157" t="str">
        <f aca="true" t="shared" si="0" ref="J7:J29">IF(I7&lt;5,"YÕu",IF(I7&lt;6,"Trung b×nh",IF(I7&lt;7,"TB.Kh¸",IF(I7&lt;8,"Kh¸",IF(I7&lt;9,"Tèt","XuÊt s¾c")))))</f>
        <v>TB.Kh¸</v>
      </c>
      <c r="K7" s="253" t="s">
        <v>570</v>
      </c>
    </row>
    <row r="8" spans="1:11" ht="27.75" customHeight="1">
      <c r="A8" s="5">
        <v>2</v>
      </c>
      <c r="B8" s="113" t="s">
        <v>146</v>
      </c>
      <c r="C8" s="208" t="s">
        <v>9</v>
      </c>
      <c r="D8" s="290"/>
      <c r="E8" s="290"/>
      <c r="F8" s="290"/>
      <c r="G8" s="191">
        <f aca="true" t="shared" si="1" ref="G8:G29">(D8*$D$6+E8*$E$6+F8*$F$6)/SUM($D$6:$F$6)</f>
        <v>0</v>
      </c>
      <c r="H8" s="318" t="str">
        <f aca="true" t="shared" si="2" ref="H8:H29">IF(G8&lt;3.95,"Kém",IF(G8&lt;4.95,"Yếu",IF(G8&lt;5.95,"Trung bình",IF(G8&lt;6.95,"TB.Khá",IF(G8&lt;7.95,"Khá","Giỏi")))))</f>
        <v>Kém</v>
      </c>
      <c r="I8" s="295">
        <v>6.1</v>
      </c>
      <c r="J8" s="184" t="str">
        <f t="shared" si="0"/>
        <v>TB.Kh¸</v>
      </c>
      <c r="K8" s="306" t="s">
        <v>571</v>
      </c>
    </row>
    <row r="9" spans="1:11" ht="27.75" customHeight="1">
      <c r="A9" s="5">
        <v>3</v>
      </c>
      <c r="B9" s="120" t="s">
        <v>148</v>
      </c>
      <c r="C9" s="208" t="s">
        <v>357</v>
      </c>
      <c r="D9" s="290"/>
      <c r="E9" s="290"/>
      <c r="F9" s="290"/>
      <c r="G9" s="191">
        <f t="shared" si="1"/>
        <v>0</v>
      </c>
      <c r="H9" s="318" t="str">
        <f t="shared" si="2"/>
        <v>Kém</v>
      </c>
      <c r="I9" s="295">
        <v>6.5</v>
      </c>
      <c r="J9" s="184" t="str">
        <f t="shared" si="0"/>
        <v>TB.Kh¸</v>
      </c>
      <c r="K9" s="306" t="s">
        <v>571</v>
      </c>
    </row>
    <row r="10" spans="1:14" ht="27.75" customHeight="1">
      <c r="A10" s="5">
        <v>4</v>
      </c>
      <c r="B10" s="113" t="s">
        <v>360</v>
      </c>
      <c r="C10" s="208" t="s">
        <v>361</v>
      </c>
      <c r="D10" s="291">
        <v>7.6</v>
      </c>
      <c r="E10" s="290"/>
      <c r="F10" s="291">
        <v>5.8</v>
      </c>
      <c r="G10" s="191">
        <f t="shared" si="1"/>
        <v>3.8545454545454545</v>
      </c>
      <c r="H10" s="318" t="str">
        <f t="shared" si="2"/>
        <v>Kém</v>
      </c>
      <c r="I10" s="295">
        <v>6.3</v>
      </c>
      <c r="J10" s="184" t="str">
        <f t="shared" si="0"/>
        <v>TB.Kh¸</v>
      </c>
      <c r="K10" s="306" t="s">
        <v>572</v>
      </c>
      <c r="M10" s="138"/>
      <c r="N10" t="s">
        <v>455</v>
      </c>
    </row>
    <row r="11" spans="1:14" ht="27.75" customHeight="1">
      <c r="A11" s="5">
        <v>5</v>
      </c>
      <c r="B11" s="120" t="s">
        <v>235</v>
      </c>
      <c r="C11" s="208" t="s">
        <v>362</v>
      </c>
      <c r="D11" s="291">
        <v>7</v>
      </c>
      <c r="E11" s="290"/>
      <c r="F11" s="291">
        <v>5.8</v>
      </c>
      <c r="G11" s="191">
        <f t="shared" si="1"/>
        <v>3.8</v>
      </c>
      <c r="H11" s="318" t="str">
        <f t="shared" si="2"/>
        <v>Kém</v>
      </c>
      <c r="I11" s="295">
        <v>6.2</v>
      </c>
      <c r="J11" s="184" t="str">
        <f t="shared" si="0"/>
        <v>TB.Kh¸</v>
      </c>
      <c r="K11" s="254" t="s">
        <v>572</v>
      </c>
      <c r="M11" s="283"/>
      <c r="N11" t="s">
        <v>456</v>
      </c>
    </row>
    <row r="12" spans="1:14" ht="27.75" customHeight="1">
      <c r="A12" s="5">
        <v>6</v>
      </c>
      <c r="B12" s="113" t="s">
        <v>363</v>
      </c>
      <c r="C12" s="208" t="s">
        <v>330</v>
      </c>
      <c r="D12" s="291">
        <v>6</v>
      </c>
      <c r="E12" s="290"/>
      <c r="F12" s="291">
        <v>5.3</v>
      </c>
      <c r="G12" s="191">
        <f t="shared" si="1"/>
        <v>3.436363636363636</v>
      </c>
      <c r="H12" s="318" t="str">
        <f t="shared" si="2"/>
        <v>Kém</v>
      </c>
      <c r="I12" s="295">
        <v>6.4</v>
      </c>
      <c r="J12" s="184" t="str">
        <f t="shared" si="0"/>
        <v>TB.Kh¸</v>
      </c>
      <c r="K12" s="254" t="s">
        <v>572</v>
      </c>
      <c r="M12" s="144" t="s">
        <v>457</v>
      </c>
      <c r="N12" t="s">
        <v>458</v>
      </c>
    </row>
    <row r="13" spans="1:14" ht="27.75" customHeight="1">
      <c r="A13" s="5">
        <v>7</v>
      </c>
      <c r="B13" s="113" t="s">
        <v>174</v>
      </c>
      <c r="C13" s="208" t="s">
        <v>330</v>
      </c>
      <c r="D13" s="291">
        <v>7</v>
      </c>
      <c r="E13" s="291">
        <v>7.6</v>
      </c>
      <c r="F13" s="291">
        <v>7.3</v>
      </c>
      <c r="G13" s="191">
        <f t="shared" si="1"/>
        <v>7.381818181818181</v>
      </c>
      <c r="H13" s="318" t="str">
        <f t="shared" si="2"/>
        <v>Khá</v>
      </c>
      <c r="I13" s="295">
        <v>7.6</v>
      </c>
      <c r="J13" s="184" t="str">
        <f t="shared" si="0"/>
        <v>Kh¸</v>
      </c>
      <c r="K13" s="254"/>
      <c r="M13" s="284"/>
      <c r="N13" t="s">
        <v>459</v>
      </c>
    </row>
    <row r="14" spans="1:14" ht="27.75" customHeight="1">
      <c r="A14" s="5">
        <v>8</v>
      </c>
      <c r="B14" s="113" t="s">
        <v>365</v>
      </c>
      <c r="C14" s="208" t="s">
        <v>295</v>
      </c>
      <c r="D14" s="291">
        <v>6</v>
      </c>
      <c r="E14" s="290"/>
      <c r="F14" s="291">
        <v>5.8</v>
      </c>
      <c r="G14" s="191">
        <f t="shared" si="1"/>
        <v>3.709090909090909</v>
      </c>
      <c r="H14" s="318" t="str">
        <f t="shared" si="2"/>
        <v>Kém</v>
      </c>
      <c r="I14" s="295">
        <v>6.8</v>
      </c>
      <c r="J14" s="184" t="str">
        <f t="shared" si="0"/>
        <v>TB.Kh¸</v>
      </c>
      <c r="K14" s="254" t="s">
        <v>572</v>
      </c>
      <c r="M14" s="143"/>
      <c r="N14" t="s">
        <v>460</v>
      </c>
    </row>
    <row r="15" spans="1:11" ht="27.75" customHeight="1">
      <c r="A15" s="5">
        <v>9</v>
      </c>
      <c r="B15" s="113" t="s">
        <v>338</v>
      </c>
      <c r="C15" s="208" t="s">
        <v>295</v>
      </c>
      <c r="D15" s="291">
        <v>6</v>
      </c>
      <c r="E15" s="290"/>
      <c r="F15" s="291">
        <v>5.6</v>
      </c>
      <c r="G15" s="191">
        <f t="shared" si="1"/>
        <v>3.5999999999999996</v>
      </c>
      <c r="H15" s="318" t="str">
        <f t="shared" si="2"/>
        <v>Kém</v>
      </c>
      <c r="I15" s="295">
        <v>6.5</v>
      </c>
      <c r="J15" s="184" t="str">
        <f t="shared" si="0"/>
        <v>TB.Kh¸</v>
      </c>
      <c r="K15" s="254" t="s">
        <v>572</v>
      </c>
    </row>
    <row r="16" spans="1:11" ht="27.75" customHeight="1">
      <c r="A16" s="5">
        <v>10</v>
      </c>
      <c r="B16" s="113" t="s">
        <v>366</v>
      </c>
      <c r="C16" s="208" t="s">
        <v>165</v>
      </c>
      <c r="D16" s="291">
        <v>7</v>
      </c>
      <c r="E16" s="291">
        <v>7.2</v>
      </c>
      <c r="F16" s="291">
        <v>6.6</v>
      </c>
      <c r="G16" s="191">
        <f t="shared" si="1"/>
        <v>6.854545454545454</v>
      </c>
      <c r="H16" s="318" t="str">
        <f t="shared" si="2"/>
        <v>TB.Khá</v>
      </c>
      <c r="I16" s="295">
        <v>7.9</v>
      </c>
      <c r="J16" s="184" t="str">
        <f t="shared" si="0"/>
        <v>Kh¸</v>
      </c>
      <c r="K16" s="254"/>
    </row>
    <row r="17" spans="1:11" ht="27.75" customHeight="1">
      <c r="A17" s="5">
        <v>11</v>
      </c>
      <c r="B17" s="113" t="s">
        <v>367</v>
      </c>
      <c r="C17" s="208" t="s">
        <v>11</v>
      </c>
      <c r="D17" s="291">
        <v>6</v>
      </c>
      <c r="E17" s="291">
        <v>5.8</v>
      </c>
      <c r="F17" s="291">
        <v>5.2</v>
      </c>
      <c r="G17" s="191">
        <f t="shared" si="1"/>
        <v>5.490909090909091</v>
      </c>
      <c r="H17" s="318" t="str">
        <f t="shared" si="2"/>
        <v>Trung bình</v>
      </c>
      <c r="I17" s="295">
        <v>6.7</v>
      </c>
      <c r="J17" s="184" t="str">
        <f t="shared" si="0"/>
        <v>TB.Kh¸</v>
      </c>
      <c r="K17" s="254"/>
    </row>
    <row r="18" spans="1:11" ht="27.75" customHeight="1">
      <c r="A18" s="5">
        <v>12</v>
      </c>
      <c r="B18" s="113" t="s">
        <v>368</v>
      </c>
      <c r="C18" s="208" t="s">
        <v>176</v>
      </c>
      <c r="D18" s="291">
        <v>5.4</v>
      </c>
      <c r="E18" s="291">
        <v>6</v>
      </c>
      <c r="F18" s="291">
        <v>6.1</v>
      </c>
      <c r="G18" s="191">
        <f t="shared" si="1"/>
        <v>6</v>
      </c>
      <c r="H18" s="318" t="str">
        <f t="shared" si="2"/>
        <v>TB.Khá</v>
      </c>
      <c r="I18" s="295">
        <v>6.7</v>
      </c>
      <c r="J18" s="184" t="str">
        <f t="shared" si="0"/>
        <v>TB.Kh¸</v>
      </c>
      <c r="K18" s="254"/>
    </row>
    <row r="19" spans="1:11" ht="27.75" customHeight="1">
      <c r="A19" s="5">
        <v>13</v>
      </c>
      <c r="B19" s="113" t="s">
        <v>335</v>
      </c>
      <c r="C19" s="208" t="s">
        <v>369</v>
      </c>
      <c r="D19" s="290"/>
      <c r="E19" s="290"/>
      <c r="F19" s="290"/>
      <c r="G19" s="191">
        <f t="shared" si="1"/>
        <v>0</v>
      </c>
      <c r="H19" s="318" t="str">
        <f t="shared" si="2"/>
        <v>Kém</v>
      </c>
      <c r="I19" s="295">
        <v>6.2</v>
      </c>
      <c r="J19" s="184" t="str">
        <f t="shared" si="0"/>
        <v>TB.Kh¸</v>
      </c>
      <c r="K19" s="306" t="s">
        <v>571</v>
      </c>
    </row>
    <row r="20" spans="1:11" ht="27.75" customHeight="1">
      <c r="A20" s="5">
        <v>14</v>
      </c>
      <c r="B20" s="113" t="s">
        <v>370</v>
      </c>
      <c r="C20" s="208" t="s">
        <v>40</v>
      </c>
      <c r="D20" s="291">
        <v>5.4</v>
      </c>
      <c r="E20" s="290"/>
      <c r="F20" s="291">
        <v>5.6</v>
      </c>
      <c r="G20" s="191">
        <f t="shared" si="1"/>
        <v>3.545454545454545</v>
      </c>
      <c r="H20" s="318" t="str">
        <f t="shared" si="2"/>
        <v>Kém</v>
      </c>
      <c r="I20" s="295">
        <v>6.6</v>
      </c>
      <c r="J20" s="184" t="str">
        <f t="shared" si="0"/>
        <v>TB.Kh¸</v>
      </c>
      <c r="K20" s="254" t="s">
        <v>572</v>
      </c>
    </row>
    <row r="21" spans="1:11" ht="27.75" customHeight="1">
      <c r="A21" s="5">
        <v>15</v>
      </c>
      <c r="B21" s="113" t="s">
        <v>209</v>
      </c>
      <c r="C21" s="208" t="s">
        <v>41</v>
      </c>
      <c r="D21" s="290"/>
      <c r="E21" s="290"/>
      <c r="F21" s="290"/>
      <c r="G21" s="191">
        <f t="shared" si="1"/>
        <v>0</v>
      </c>
      <c r="H21" s="318" t="str">
        <f t="shared" si="2"/>
        <v>Kém</v>
      </c>
      <c r="I21" s="295">
        <v>6.5</v>
      </c>
      <c r="J21" s="184" t="str">
        <f t="shared" si="0"/>
        <v>TB.Kh¸</v>
      </c>
      <c r="K21" s="306" t="s">
        <v>571</v>
      </c>
    </row>
    <row r="22" spans="1:11" ht="27.75" customHeight="1">
      <c r="A22" s="5">
        <v>16</v>
      </c>
      <c r="B22" s="113" t="s">
        <v>371</v>
      </c>
      <c r="C22" s="208" t="s">
        <v>36</v>
      </c>
      <c r="D22" s="291">
        <v>7</v>
      </c>
      <c r="E22" s="290"/>
      <c r="F22" s="291">
        <v>6.1</v>
      </c>
      <c r="G22" s="191">
        <f t="shared" si="1"/>
        <v>3.963636363636363</v>
      </c>
      <c r="H22" s="318" t="str">
        <f t="shared" si="2"/>
        <v>Yếu</v>
      </c>
      <c r="I22" s="295">
        <v>6.8</v>
      </c>
      <c r="J22" s="184" t="str">
        <f t="shared" si="0"/>
        <v>TB.Kh¸</v>
      </c>
      <c r="K22" s="254" t="s">
        <v>572</v>
      </c>
    </row>
    <row r="23" spans="1:11" ht="27.75" customHeight="1">
      <c r="A23" s="5">
        <v>17</v>
      </c>
      <c r="B23" s="113" t="s">
        <v>374</v>
      </c>
      <c r="C23" s="208" t="s">
        <v>375</v>
      </c>
      <c r="D23" s="290"/>
      <c r="E23" s="290"/>
      <c r="F23" s="290"/>
      <c r="G23" s="191">
        <f t="shared" si="1"/>
        <v>0</v>
      </c>
      <c r="H23" s="318" t="str">
        <f t="shared" si="2"/>
        <v>Kém</v>
      </c>
      <c r="I23" s="295">
        <v>6.7</v>
      </c>
      <c r="J23" s="184" t="str">
        <f t="shared" si="0"/>
        <v>TB.Kh¸</v>
      </c>
      <c r="K23" s="306" t="s">
        <v>571</v>
      </c>
    </row>
    <row r="24" spans="1:11" ht="27.75" customHeight="1">
      <c r="A24" s="5">
        <v>18</v>
      </c>
      <c r="B24" s="113" t="s">
        <v>235</v>
      </c>
      <c r="C24" s="208" t="s">
        <v>376</v>
      </c>
      <c r="D24" s="291">
        <v>6</v>
      </c>
      <c r="E24" s="290"/>
      <c r="F24" s="291">
        <v>5.2</v>
      </c>
      <c r="G24" s="191">
        <f t="shared" si="1"/>
        <v>3.3818181818181823</v>
      </c>
      <c r="H24" s="318" t="str">
        <f t="shared" si="2"/>
        <v>Kém</v>
      </c>
      <c r="I24" s="295">
        <v>6.7</v>
      </c>
      <c r="J24" s="184" t="str">
        <f t="shared" si="0"/>
        <v>TB.Kh¸</v>
      </c>
      <c r="K24" s="254" t="s">
        <v>572</v>
      </c>
    </row>
    <row r="25" spans="1:11" ht="27.75" customHeight="1">
      <c r="A25" s="5">
        <v>19</v>
      </c>
      <c r="B25" s="113" t="s">
        <v>340</v>
      </c>
      <c r="C25" s="208" t="s">
        <v>12</v>
      </c>
      <c r="D25" s="291">
        <v>7</v>
      </c>
      <c r="E25" s="291">
        <v>7.2</v>
      </c>
      <c r="F25" s="291">
        <v>6.1</v>
      </c>
      <c r="G25" s="191">
        <f t="shared" si="1"/>
        <v>6.581818181818181</v>
      </c>
      <c r="H25" s="318" t="str">
        <f t="shared" si="2"/>
        <v>TB.Khá</v>
      </c>
      <c r="I25" s="295">
        <v>7.5</v>
      </c>
      <c r="J25" s="184" t="str">
        <f t="shared" si="0"/>
        <v>Kh¸</v>
      </c>
      <c r="K25" s="254"/>
    </row>
    <row r="26" spans="1:11" ht="27.75" customHeight="1">
      <c r="A26" s="5">
        <v>20</v>
      </c>
      <c r="B26" s="113" t="s">
        <v>215</v>
      </c>
      <c r="C26" s="208" t="s">
        <v>377</v>
      </c>
      <c r="D26" s="290"/>
      <c r="E26" s="290"/>
      <c r="F26" s="290"/>
      <c r="G26" s="191">
        <f t="shared" si="1"/>
        <v>0</v>
      </c>
      <c r="H26" s="318" t="str">
        <f t="shared" si="2"/>
        <v>Kém</v>
      </c>
      <c r="I26" s="295">
        <v>6.6</v>
      </c>
      <c r="J26" s="184" t="str">
        <f t="shared" si="0"/>
        <v>TB.Kh¸</v>
      </c>
      <c r="K26" s="306" t="s">
        <v>571</v>
      </c>
    </row>
    <row r="27" spans="1:11" ht="27.75" customHeight="1">
      <c r="A27" s="5">
        <v>21</v>
      </c>
      <c r="B27" s="113" t="s">
        <v>170</v>
      </c>
      <c r="C27" s="208" t="s">
        <v>202</v>
      </c>
      <c r="D27" s="291">
        <v>7</v>
      </c>
      <c r="E27" s="291">
        <v>8.2</v>
      </c>
      <c r="F27" s="291">
        <v>7.3</v>
      </c>
      <c r="G27" s="191">
        <f t="shared" si="1"/>
        <v>7.6</v>
      </c>
      <c r="H27" s="318" t="str">
        <f t="shared" si="2"/>
        <v>Khá</v>
      </c>
      <c r="I27" s="295">
        <v>8.1</v>
      </c>
      <c r="J27" s="184" t="str">
        <f t="shared" si="0"/>
        <v>Tèt</v>
      </c>
      <c r="K27" s="254"/>
    </row>
    <row r="28" spans="1:11" ht="27.75" customHeight="1">
      <c r="A28" s="62">
        <v>22</v>
      </c>
      <c r="B28" s="115" t="s">
        <v>378</v>
      </c>
      <c r="C28" s="209" t="s">
        <v>86</v>
      </c>
      <c r="D28" s="292">
        <v>6</v>
      </c>
      <c r="E28" s="292">
        <v>5.2</v>
      </c>
      <c r="F28" s="292">
        <v>5.3</v>
      </c>
      <c r="G28" s="192">
        <f t="shared" si="1"/>
        <v>5.327272727272727</v>
      </c>
      <c r="H28" s="320" t="str">
        <f t="shared" si="2"/>
        <v>Trung bình</v>
      </c>
      <c r="I28" s="296">
        <v>6.9</v>
      </c>
      <c r="J28" s="186" t="str">
        <f t="shared" si="0"/>
        <v>TB.Kh¸</v>
      </c>
      <c r="K28" s="381"/>
    </row>
    <row r="29" spans="1:11" ht="27.75" customHeight="1">
      <c r="A29" s="373">
        <v>23</v>
      </c>
      <c r="B29" s="374" t="s">
        <v>379</v>
      </c>
      <c r="C29" s="375" t="s">
        <v>380</v>
      </c>
      <c r="D29" s="376"/>
      <c r="E29" s="376"/>
      <c r="F29" s="376"/>
      <c r="G29" s="214">
        <f t="shared" si="1"/>
        <v>0</v>
      </c>
      <c r="H29" s="377" t="str">
        <f t="shared" si="2"/>
        <v>Kém</v>
      </c>
      <c r="I29" s="378">
        <v>6.6</v>
      </c>
      <c r="J29" s="379" t="str">
        <f t="shared" si="0"/>
        <v>TB.Kh¸</v>
      </c>
      <c r="K29" s="380" t="s">
        <v>571</v>
      </c>
    </row>
    <row r="30" spans="1:12" ht="27" customHeight="1">
      <c r="A30" s="27" t="s">
        <v>143</v>
      </c>
      <c r="C30" s="87" t="s">
        <v>651</v>
      </c>
      <c r="D30" s="61"/>
      <c r="E30" s="61"/>
      <c r="H30" s="87" t="s">
        <v>652</v>
      </c>
      <c r="J30" s="44"/>
      <c r="K30" s="87"/>
      <c r="L30" s="87"/>
    </row>
    <row r="31" spans="1:12" ht="27" customHeight="1">
      <c r="A31" s="27"/>
      <c r="C31" s="87" t="s">
        <v>653</v>
      </c>
      <c r="D31" s="61"/>
      <c r="E31" s="61"/>
      <c r="H31" s="87" t="s">
        <v>654</v>
      </c>
      <c r="J31" s="44"/>
      <c r="K31" s="87" t="s">
        <v>655</v>
      </c>
      <c r="L31" s="87"/>
    </row>
    <row r="32" spans="1:12" ht="16.5">
      <c r="A32" s="27"/>
      <c r="C32" s="87"/>
      <c r="D32" s="3"/>
      <c r="E32" s="3"/>
      <c r="H32" s="386" t="s">
        <v>550</v>
      </c>
      <c r="I32" s="386"/>
      <c r="J32" s="386"/>
      <c r="K32" s="386"/>
      <c r="L32" s="45"/>
    </row>
    <row r="33" spans="1:12" ht="20.25">
      <c r="A33" s="406" t="s">
        <v>3</v>
      </c>
      <c r="B33" s="406"/>
      <c r="C33" s="406"/>
      <c r="D33" s="179" t="s">
        <v>516</v>
      </c>
      <c r="E33" s="179"/>
      <c r="F33" s="179"/>
      <c r="G33" s="179"/>
      <c r="H33" s="179"/>
      <c r="I33" s="46"/>
      <c r="J33" s="404" t="s">
        <v>7</v>
      </c>
      <c r="K33" s="404"/>
      <c r="L33" s="46"/>
    </row>
    <row r="34" spans="6:7" ht="15.75">
      <c r="F34" s="31"/>
      <c r="G34" s="30"/>
    </row>
    <row r="38" spans="1:12" ht="18.75">
      <c r="A38" s="405" t="s">
        <v>49</v>
      </c>
      <c r="B38" s="405"/>
      <c r="C38" s="405"/>
      <c r="D38" s="34"/>
      <c r="E38" s="34"/>
      <c r="F38" s="34"/>
      <c r="G38" s="34" t="s">
        <v>6</v>
      </c>
      <c r="H38" s="34"/>
      <c r="I38" s="34"/>
      <c r="J38" s="405" t="s">
        <v>50</v>
      </c>
      <c r="K38" s="405"/>
      <c r="L38" s="34"/>
    </row>
    <row r="39" spans="1:12" ht="12.75">
      <c r="A39" s="35"/>
      <c r="B39" s="35"/>
      <c r="C39" s="35"/>
      <c r="D39" s="35"/>
      <c r="E39" s="35"/>
      <c r="F39" s="322"/>
      <c r="G39" s="36"/>
      <c r="H39" s="36"/>
      <c r="I39" s="36"/>
      <c r="J39" s="36"/>
      <c r="K39" s="36"/>
      <c r="L39" s="44"/>
    </row>
    <row r="40" spans="1:11" ht="14.25">
      <c r="A40" s="37" t="s">
        <v>567</v>
      </c>
      <c r="D40" s="37" t="s">
        <v>568</v>
      </c>
      <c r="J40" s="37" t="s">
        <v>569</v>
      </c>
      <c r="K40" s="2"/>
    </row>
    <row r="41" spans="1:20" ht="14.25">
      <c r="A41" s="29"/>
      <c r="D41" s="29"/>
      <c r="H41" s="29"/>
      <c r="K41" s="37"/>
      <c r="T41" s="37"/>
    </row>
    <row r="42" spans="1:11" ht="15">
      <c r="A42" s="37"/>
      <c r="D42" s="7"/>
      <c r="G42" s="3"/>
      <c r="H42" s="3"/>
      <c r="I42" s="3"/>
      <c r="J42" s="3"/>
      <c r="K42" s="3"/>
    </row>
    <row r="43" ht="14.25">
      <c r="A43" s="29"/>
    </row>
  </sheetData>
  <mergeCells count="16">
    <mergeCell ref="H32:K32"/>
    <mergeCell ref="A5:A6"/>
    <mergeCell ref="G5:G6"/>
    <mergeCell ref="I5:I6"/>
    <mergeCell ref="K5:K6"/>
    <mergeCell ref="B5:C6"/>
    <mergeCell ref="J5:J6"/>
    <mergeCell ref="H5:H6"/>
    <mergeCell ref="A1:F1"/>
    <mergeCell ref="G1:K1"/>
    <mergeCell ref="A2:K2"/>
    <mergeCell ref="A4:K4"/>
    <mergeCell ref="A33:C33"/>
    <mergeCell ref="A38:C38"/>
    <mergeCell ref="J38:K38"/>
    <mergeCell ref="J33:K33"/>
  </mergeCells>
  <printOptions/>
  <pageMargins left="0.4" right="0.4" top="0.52" bottom="0.43" header="0.53" footer="0.4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9">
      <selection activeCell="L15" sqref="L15"/>
    </sheetView>
  </sheetViews>
  <sheetFormatPr defaultColWidth="9.140625" defaultRowHeight="12.75"/>
  <cols>
    <col min="1" max="1" width="4.28125" style="0" customWidth="1"/>
    <col min="2" max="2" width="14.7109375" style="0" customWidth="1"/>
    <col min="3" max="3" width="8.28125" style="0" customWidth="1"/>
    <col min="4" max="8" width="3.7109375" style="0" customWidth="1"/>
    <col min="9" max="9" width="5.140625" style="0" customWidth="1"/>
    <col min="10" max="10" width="9.421875" style="0" customWidth="1"/>
    <col min="11" max="11" width="6.00390625" style="0" customWidth="1"/>
    <col min="12" max="12" width="10.140625" style="0" customWidth="1"/>
    <col min="13" max="13" width="20.421875" style="0" customWidth="1"/>
  </cols>
  <sheetData>
    <row r="1" spans="1:13" ht="51.75" customHeight="1">
      <c r="A1" s="390" t="s">
        <v>514</v>
      </c>
      <c r="B1" s="391"/>
      <c r="C1" s="391"/>
      <c r="D1" s="391"/>
      <c r="E1" s="391"/>
      <c r="F1" s="391"/>
      <c r="G1" s="391"/>
      <c r="H1" s="391"/>
      <c r="I1" s="392" t="s">
        <v>511</v>
      </c>
      <c r="J1" s="393"/>
      <c r="K1" s="393"/>
      <c r="L1" s="393"/>
      <c r="M1" s="393"/>
    </row>
    <row r="2" spans="1:13" ht="40.5" customHeight="1">
      <c r="A2" s="411" t="s">
        <v>551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2:13" ht="21">
      <c r="B3" s="187" t="s">
        <v>521</v>
      </c>
      <c r="D3" s="187"/>
      <c r="E3" s="187"/>
      <c r="F3" s="187"/>
      <c r="G3" s="187"/>
      <c r="H3" s="187"/>
      <c r="I3" s="181" t="s">
        <v>522</v>
      </c>
      <c r="J3" s="181"/>
      <c r="K3" s="181"/>
      <c r="L3" s="181"/>
      <c r="M3" s="187"/>
    </row>
    <row r="4" spans="1:13" ht="6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27" customHeight="1">
      <c r="A5" s="413" t="s">
        <v>0</v>
      </c>
      <c r="B5" s="435" t="s">
        <v>600</v>
      </c>
      <c r="C5" s="436"/>
      <c r="D5" s="158" t="s">
        <v>15</v>
      </c>
      <c r="E5" s="158" t="s">
        <v>16</v>
      </c>
      <c r="F5" s="158" t="s">
        <v>17</v>
      </c>
      <c r="G5" s="158" t="s">
        <v>18</v>
      </c>
      <c r="H5" s="158" t="s">
        <v>19</v>
      </c>
      <c r="I5" s="414" t="s">
        <v>4</v>
      </c>
      <c r="J5" s="439" t="s">
        <v>462</v>
      </c>
      <c r="K5" s="415" t="s">
        <v>94</v>
      </c>
      <c r="L5" s="415" t="s">
        <v>463</v>
      </c>
      <c r="M5" s="416" t="s">
        <v>2</v>
      </c>
    </row>
    <row r="6" spans="1:13" ht="18.75" customHeight="1">
      <c r="A6" s="413"/>
      <c r="B6" s="437"/>
      <c r="C6" s="438"/>
      <c r="D6" s="82">
        <v>4</v>
      </c>
      <c r="E6" s="82">
        <v>3</v>
      </c>
      <c r="F6" s="93">
        <v>2</v>
      </c>
      <c r="G6" s="93">
        <v>4</v>
      </c>
      <c r="H6" s="93">
        <v>2</v>
      </c>
      <c r="I6" s="414"/>
      <c r="J6" s="440"/>
      <c r="K6" s="415"/>
      <c r="L6" s="415"/>
      <c r="M6" s="416"/>
    </row>
    <row r="7" spans="1:13" ht="27.75" customHeight="1">
      <c r="A7" s="10">
        <v>1</v>
      </c>
      <c r="B7" s="123" t="s">
        <v>438</v>
      </c>
      <c r="C7" s="124" t="s">
        <v>9</v>
      </c>
      <c r="D7" s="288">
        <v>6</v>
      </c>
      <c r="E7" s="297">
        <v>6.5</v>
      </c>
      <c r="F7" s="288">
        <v>7</v>
      </c>
      <c r="G7" s="288">
        <v>5.8</v>
      </c>
      <c r="H7" s="288">
        <v>6.7</v>
      </c>
      <c r="I7" s="190">
        <f>(D7*$D$6+E7*$E$6+F7*$F$6+G7*$G$6+H7*$H$6)/SUM($D$6:$H$6)</f>
        <v>6.273333333333334</v>
      </c>
      <c r="J7" s="294" t="str">
        <f>IF(I7&lt;3.95,"Kém",IF(I7&lt;4.95,"Yếu",IF(I7&lt;5.95,"Trung bình",IF(I7&lt;6.95,"TB.Khá",IF(I7&lt;7.95,"Khá","Giỏi")))))</f>
        <v>TB.Khá</v>
      </c>
      <c r="K7" s="293">
        <v>7.3</v>
      </c>
      <c r="L7" s="157" t="str">
        <f aca="true" t="shared" si="0" ref="L7:L21">IF(K7&lt;5,"YÕu",IF(K7&lt;6,"Trung b×nh",IF(K7&lt;7,"TB.Kh¸",IF(K7&lt;8,"Kh¸",IF(K7&lt;9,"Tèt","XuÊt s¾c")))))</f>
        <v>Kh¸</v>
      </c>
      <c r="M7" s="253"/>
    </row>
    <row r="8" spans="1:16" ht="27.75" customHeight="1">
      <c r="A8" s="5">
        <v>2</v>
      </c>
      <c r="B8" s="125" t="s">
        <v>440</v>
      </c>
      <c r="C8" s="126" t="s">
        <v>9</v>
      </c>
      <c r="D8" s="290"/>
      <c r="E8" s="305"/>
      <c r="F8" s="290"/>
      <c r="G8" s="290"/>
      <c r="H8" s="291">
        <v>6</v>
      </c>
      <c r="I8" s="191">
        <f aca="true" t="shared" si="1" ref="I8:I21">(D8*$D$6+E8*$E$6+F8*$F$6+G8*$G$6+H8*$H$6)/SUM($D$6:$H$6)</f>
        <v>0.8</v>
      </c>
      <c r="J8" s="318" t="str">
        <f aca="true" t="shared" si="2" ref="J8:J21">IF(I8&lt;3.95,"Kém",IF(I8&lt;4.95,"Yếu",IF(I8&lt;5.95,"Trung bình",IF(I8&lt;6.95,"TB.Khá",IF(I8&lt;7.95,"Khá","Giỏi")))))</f>
        <v>Kém</v>
      </c>
      <c r="K8" s="295">
        <v>5.2</v>
      </c>
      <c r="L8" s="184" t="str">
        <f t="shared" si="0"/>
        <v>Trung b×nh</v>
      </c>
      <c r="M8" s="254" t="s">
        <v>576</v>
      </c>
      <c r="O8" s="139" t="s">
        <v>457</v>
      </c>
      <c r="P8" t="s">
        <v>458</v>
      </c>
    </row>
    <row r="9" spans="1:16" ht="27.75" customHeight="1">
      <c r="A9" s="5">
        <v>3</v>
      </c>
      <c r="B9" s="125" t="s">
        <v>174</v>
      </c>
      <c r="C9" s="126" t="s">
        <v>441</v>
      </c>
      <c r="D9" s="290"/>
      <c r="E9" s="298">
        <v>6.7</v>
      </c>
      <c r="F9" s="291">
        <v>7</v>
      </c>
      <c r="G9" s="291">
        <v>5.8</v>
      </c>
      <c r="H9" s="291">
        <v>6</v>
      </c>
      <c r="I9" s="191">
        <f t="shared" si="1"/>
        <v>4.62</v>
      </c>
      <c r="J9" s="318" t="str">
        <f t="shared" si="2"/>
        <v>Yếu</v>
      </c>
      <c r="K9" s="295">
        <v>5.3</v>
      </c>
      <c r="L9" s="184" t="str">
        <f t="shared" si="0"/>
        <v>Trung b×nh</v>
      </c>
      <c r="M9" s="306" t="s">
        <v>577</v>
      </c>
      <c r="O9" s="141"/>
      <c r="P9" t="s">
        <v>459</v>
      </c>
    </row>
    <row r="10" spans="1:16" ht="27.75" customHeight="1">
      <c r="A10" s="5">
        <v>4</v>
      </c>
      <c r="B10" s="125" t="s">
        <v>442</v>
      </c>
      <c r="C10" s="126" t="s">
        <v>364</v>
      </c>
      <c r="D10" s="291">
        <v>6.2</v>
      </c>
      <c r="E10" s="298">
        <v>6.7</v>
      </c>
      <c r="F10" s="291">
        <v>6.7</v>
      </c>
      <c r="G10" s="291">
        <v>5.2</v>
      </c>
      <c r="H10" s="290"/>
      <c r="I10" s="191">
        <f t="shared" si="1"/>
        <v>5.273333333333334</v>
      </c>
      <c r="J10" s="318" t="str">
        <f t="shared" si="2"/>
        <v>Trung bình</v>
      </c>
      <c r="K10" s="295">
        <v>7.3</v>
      </c>
      <c r="L10" s="184" t="str">
        <f t="shared" si="0"/>
        <v>Kh¸</v>
      </c>
      <c r="M10" s="306" t="s">
        <v>597</v>
      </c>
      <c r="O10" s="143"/>
      <c r="P10" t="s">
        <v>460</v>
      </c>
    </row>
    <row r="11" spans="1:13" ht="27.75" customHeight="1">
      <c r="A11" s="5">
        <v>5</v>
      </c>
      <c r="B11" s="125" t="s">
        <v>207</v>
      </c>
      <c r="C11" s="126" t="s">
        <v>173</v>
      </c>
      <c r="D11" s="291">
        <v>6.4</v>
      </c>
      <c r="E11" s="298">
        <v>6.9</v>
      </c>
      <c r="F11" s="291">
        <v>7</v>
      </c>
      <c r="G11" s="291">
        <v>5.4</v>
      </c>
      <c r="H11" s="291">
        <v>6.3</v>
      </c>
      <c r="I11" s="191">
        <f t="shared" si="1"/>
        <v>6.3</v>
      </c>
      <c r="J11" s="318" t="str">
        <f t="shared" si="2"/>
        <v>TB.Khá</v>
      </c>
      <c r="K11" s="295">
        <v>7.3</v>
      </c>
      <c r="L11" s="184" t="str">
        <f t="shared" si="0"/>
        <v>Kh¸</v>
      </c>
      <c r="M11" s="306"/>
    </row>
    <row r="12" spans="1:13" ht="27.75" customHeight="1">
      <c r="A12" s="5">
        <v>6</v>
      </c>
      <c r="B12" s="125" t="s">
        <v>443</v>
      </c>
      <c r="C12" s="126" t="s">
        <v>83</v>
      </c>
      <c r="D12" s="291">
        <v>8.2</v>
      </c>
      <c r="E12" s="298">
        <v>6.9</v>
      </c>
      <c r="F12" s="291">
        <v>8</v>
      </c>
      <c r="G12" s="291">
        <v>7.6</v>
      </c>
      <c r="H12" s="291">
        <v>7.4</v>
      </c>
      <c r="I12" s="191">
        <f t="shared" si="1"/>
        <v>7.6466666666666665</v>
      </c>
      <c r="J12" s="318" t="str">
        <f t="shared" si="2"/>
        <v>Khá</v>
      </c>
      <c r="K12" s="295">
        <v>7.5</v>
      </c>
      <c r="L12" s="184" t="str">
        <f t="shared" si="0"/>
        <v>Kh¸</v>
      </c>
      <c r="M12" s="306"/>
    </row>
    <row r="13" spans="1:13" ht="27.75" customHeight="1">
      <c r="A13" s="5">
        <v>7</v>
      </c>
      <c r="B13" s="125" t="s">
        <v>164</v>
      </c>
      <c r="C13" s="126" t="s">
        <v>444</v>
      </c>
      <c r="D13" s="290"/>
      <c r="E13" s="305"/>
      <c r="F13" s="290"/>
      <c r="G13" s="290"/>
      <c r="H13" s="291">
        <v>6</v>
      </c>
      <c r="I13" s="191">
        <f t="shared" si="1"/>
        <v>0.8</v>
      </c>
      <c r="J13" s="318" t="str">
        <f t="shared" si="2"/>
        <v>Kém</v>
      </c>
      <c r="K13" s="295">
        <v>5.2</v>
      </c>
      <c r="L13" s="184" t="str">
        <f t="shared" si="0"/>
        <v>Trung b×nh</v>
      </c>
      <c r="M13" s="254" t="s">
        <v>576</v>
      </c>
    </row>
    <row r="14" spans="1:13" ht="27.75" customHeight="1">
      <c r="A14" s="5">
        <v>8</v>
      </c>
      <c r="B14" s="125" t="s">
        <v>439</v>
      </c>
      <c r="C14" s="126" t="s">
        <v>36</v>
      </c>
      <c r="D14" s="290"/>
      <c r="E14" s="305"/>
      <c r="F14" s="290"/>
      <c r="G14" s="290"/>
      <c r="H14" s="291">
        <v>6</v>
      </c>
      <c r="I14" s="191">
        <f t="shared" si="1"/>
        <v>0.8</v>
      </c>
      <c r="J14" s="318" t="str">
        <f t="shared" si="2"/>
        <v>Kém</v>
      </c>
      <c r="K14" s="295">
        <v>5.2</v>
      </c>
      <c r="L14" s="184" t="str">
        <f t="shared" si="0"/>
        <v>Trung b×nh</v>
      </c>
      <c r="M14" s="254" t="s">
        <v>576</v>
      </c>
    </row>
    <row r="15" spans="1:13" ht="27.75" customHeight="1">
      <c r="A15" s="5">
        <v>9</v>
      </c>
      <c r="B15" s="125" t="s">
        <v>373</v>
      </c>
      <c r="C15" s="126" t="s">
        <v>445</v>
      </c>
      <c r="D15" s="290"/>
      <c r="E15" s="305"/>
      <c r="F15" s="290"/>
      <c r="G15" s="291">
        <v>6.8</v>
      </c>
      <c r="H15" s="291">
        <v>6.3</v>
      </c>
      <c r="I15" s="191">
        <f t="shared" si="1"/>
        <v>2.6533333333333333</v>
      </c>
      <c r="J15" s="318" t="str">
        <f t="shared" si="2"/>
        <v>Kém</v>
      </c>
      <c r="K15" s="295">
        <v>5.2</v>
      </c>
      <c r="L15" s="184" t="str">
        <f t="shared" si="0"/>
        <v>Trung b×nh</v>
      </c>
      <c r="M15" s="254" t="s">
        <v>571</v>
      </c>
    </row>
    <row r="16" spans="1:13" ht="27.75" customHeight="1">
      <c r="A16" s="5">
        <v>10</v>
      </c>
      <c r="B16" s="125" t="s">
        <v>222</v>
      </c>
      <c r="C16" s="126" t="s">
        <v>446</v>
      </c>
      <c r="D16" s="291">
        <v>7.6</v>
      </c>
      <c r="E16" s="298">
        <v>6.7</v>
      </c>
      <c r="F16" s="291">
        <v>7</v>
      </c>
      <c r="G16" s="291">
        <v>6</v>
      </c>
      <c r="H16" s="291">
        <v>6.7</v>
      </c>
      <c r="I16" s="191">
        <f t="shared" si="1"/>
        <v>6.793333333333334</v>
      </c>
      <c r="J16" s="318" t="str">
        <f t="shared" si="2"/>
        <v>TB.Khá</v>
      </c>
      <c r="K16" s="295">
        <v>7.5</v>
      </c>
      <c r="L16" s="184" t="str">
        <f t="shared" si="0"/>
        <v>Kh¸</v>
      </c>
      <c r="M16" s="306"/>
    </row>
    <row r="17" spans="1:13" ht="27.75" customHeight="1">
      <c r="A17" s="5">
        <v>11</v>
      </c>
      <c r="B17" s="125" t="s">
        <v>447</v>
      </c>
      <c r="C17" s="126" t="s">
        <v>372</v>
      </c>
      <c r="D17" s="291">
        <v>6.2</v>
      </c>
      <c r="E17" s="305"/>
      <c r="F17" s="290"/>
      <c r="G17" s="291">
        <v>5.3</v>
      </c>
      <c r="H17" s="291">
        <v>6.7</v>
      </c>
      <c r="I17" s="191">
        <f t="shared" si="1"/>
        <v>3.96</v>
      </c>
      <c r="J17" s="318" t="str">
        <f t="shared" si="2"/>
        <v>Yếu</v>
      </c>
      <c r="K17" s="295">
        <v>5.7</v>
      </c>
      <c r="L17" s="184" t="str">
        <f t="shared" si="0"/>
        <v>Trung b×nh</v>
      </c>
      <c r="M17" s="306" t="s">
        <v>570</v>
      </c>
    </row>
    <row r="18" spans="1:13" ht="27.75" customHeight="1">
      <c r="A18" s="5">
        <v>12</v>
      </c>
      <c r="B18" s="125" t="s">
        <v>448</v>
      </c>
      <c r="C18" s="126" t="s">
        <v>449</v>
      </c>
      <c r="D18" s="291">
        <v>7.8</v>
      </c>
      <c r="E18" s="305"/>
      <c r="F18" s="291">
        <v>6.7</v>
      </c>
      <c r="G18" s="291">
        <v>6.6</v>
      </c>
      <c r="H18" s="290"/>
      <c r="I18" s="191">
        <f t="shared" si="1"/>
        <v>4.733333333333333</v>
      </c>
      <c r="J18" s="318" t="str">
        <f t="shared" si="2"/>
        <v>Yếu</v>
      </c>
      <c r="K18" s="295">
        <v>6.8</v>
      </c>
      <c r="L18" s="184" t="str">
        <f t="shared" si="0"/>
        <v>TB.Kh¸</v>
      </c>
      <c r="M18" s="306" t="s">
        <v>598</v>
      </c>
    </row>
    <row r="19" spans="1:13" ht="27.75" customHeight="1">
      <c r="A19" s="5">
        <v>13</v>
      </c>
      <c r="B19" s="125" t="s">
        <v>209</v>
      </c>
      <c r="C19" s="126" t="s">
        <v>450</v>
      </c>
      <c r="D19" s="291">
        <v>6.2</v>
      </c>
      <c r="E19" s="298">
        <v>6.7</v>
      </c>
      <c r="F19" s="291">
        <v>7</v>
      </c>
      <c r="G19" s="291">
        <v>5.8</v>
      </c>
      <c r="H19" s="291">
        <v>7</v>
      </c>
      <c r="I19" s="191">
        <f t="shared" si="1"/>
        <v>6.406666666666667</v>
      </c>
      <c r="J19" s="318" t="str">
        <f t="shared" si="2"/>
        <v>TB.Khá</v>
      </c>
      <c r="K19" s="295">
        <v>7.3</v>
      </c>
      <c r="L19" s="184" t="str">
        <f t="shared" si="0"/>
        <v>Kh¸</v>
      </c>
      <c r="M19" s="306"/>
    </row>
    <row r="20" spans="1:13" ht="27.75" customHeight="1">
      <c r="A20" s="5">
        <v>14</v>
      </c>
      <c r="B20" s="125" t="s">
        <v>451</v>
      </c>
      <c r="C20" s="126" t="s">
        <v>191</v>
      </c>
      <c r="D20" s="291">
        <v>8.3</v>
      </c>
      <c r="E20" s="305"/>
      <c r="F20" s="291">
        <v>6.7</v>
      </c>
      <c r="G20" s="291">
        <v>7.8</v>
      </c>
      <c r="H20" s="290"/>
      <c r="I20" s="191">
        <f t="shared" si="1"/>
        <v>5.1866666666666665</v>
      </c>
      <c r="J20" s="318" t="str">
        <f t="shared" si="2"/>
        <v>Trung bình</v>
      </c>
      <c r="K20" s="295">
        <v>6.8</v>
      </c>
      <c r="L20" s="184" t="str">
        <f t="shared" si="0"/>
        <v>TB.Kh¸</v>
      </c>
      <c r="M20" s="306" t="s">
        <v>598</v>
      </c>
    </row>
    <row r="21" spans="1:13" ht="27.75" customHeight="1">
      <c r="A21" s="62">
        <v>15</v>
      </c>
      <c r="B21" s="129" t="s">
        <v>156</v>
      </c>
      <c r="C21" s="130" t="s">
        <v>452</v>
      </c>
      <c r="D21" s="292">
        <v>6.8</v>
      </c>
      <c r="E21" s="319">
        <v>7</v>
      </c>
      <c r="F21" s="292">
        <v>7</v>
      </c>
      <c r="G21" s="292">
        <v>5.8</v>
      </c>
      <c r="H21" s="292">
        <v>6.7</v>
      </c>
      <c r="I21" s="192">
        <f t="shared" si="1"/>
        <v>6.586666666666668</v>
      </c>
      <c r="J21" s="320" t="str">
        <f t="shared" si="2"/>
        <v>TB.Khá</v>
      </c>
      <c r="K21" s="296">
        <v>7.3</v>
      </c>
      <c r="L21" s="186" t="str">
        <f t="shared" si="0"/>
        <v>Kh¸</v>
      </c>
      <c r="M21" s="321"/>
    </row>
    <row r="22" spans="1:16" ht="15">
      <c r="A22" s="27" t="s">
        <v>143</v>
      </c>
      <c r="C22" s="87" t="s">
        <v>660</v>
      </c>
      <c r="D22" s="61"/>
      <c r="E22" s="61"/>
      <c r="G22" s="87" t="s">
        <v>656</v>
      </c>
      <c r="H22" s="61"/>
      <c r="L22" s="87" t="s">
        <v>657</v>
      </c>
      <c r="P22" s="44"/>
    </row>
    <row r="23" spans="1:16" ht="15">
      <c r="A23" s="27"/>
      <c r="C23" s="87" t="s">
        <v>658</v>
      </c>
      <c r="D23" s="61"/>
      <c r="E23" s="61"/>
      <c r="G23" s="87" t="s">
        <v>659</v>
      </c>
      <c r="H23" s="61"/>
      <c r="K23" s="87"/>
      <c r="M23" s="87"/>
      <c r="N23" s="87"/>
      <c r="P23" s="44"/>
    </row>
    <row r="24" spans="1:14" ht="16.5">
      <c r="A24" s="27"/>
      <c r="C24" s="87"/>
      <c r="D24" s="3"/>
      <c r="E24" s="3"/>
      <c r="G24" s="87"/>
      <c r="H24" s="61"/>
      <c r="J24" s="386" t="s">
        <v>550</v>
      </c>
      <c r="K24" s="386"/>
      <c r="L24" s="386"/>
      <c r="M24" s="386"/>
      <c r="N24" s="45"/>
    </row>
    <row r="25" spans="1:14" ht="18">
      <c r="A25" s="441" t="s">
        <v>3</v>
      </c>
      <c r="B25" s="441"/>
      <c r="C25" s="441"/>
      <c r="D25" s="441" t="s">
        <v>465</v>
      </c>
      <c r="E25" s="441"/>
      <c r="F25" s="441"/>
      <c r="G25" s="441"/>
      <c r="H25" s="441"/>
      <c r="I25" s="441"/>
      <c r="J25" s="441"/>
      <c r="K25" s="441" t="s">
        <v>7</v>
      </c>
      <c r="L25" s="441"/>
      <c r="M25" s="441"/>
      <c r="N25" s="46"/>
    </row>
    <row r="26" spans="6:8" ht="15.75">
      <c r="F26" s="31"/>
      <c r="G26" s="30"/>
      <c r="H26" s="30"/>
    </row>
    <row r="30" spans="1:14" ht="18.75">
      <c r="A30" s="431" t="s">
        <v>49</v>
      </c>
      <c r="B30" s="431"/>
      <c r="C30" s="431"/>
      <c r="D30" s="431" t="s">
        <v>6</v>
      </c>
      <c r="E30" s="431"/>
      <c r="F30" s="431"/>
      <c r="G30" s="431"/>
      <c r="H30" s="431"/>
      <c r="I30" s="431"/>
      <c r="J30" s="431"/>
      <c r="K30" s="431" t="s">
        <v>50</v>
      </c>
      <c r="L30" s="431"/>
      <c r="M30" s="431"/>
      <c r="N30" s="34"/>
    </row>
    <row r="31" spans="1:14" ht="12.75">
      <c r="A31" s="35"/>
      <c r="B31" s="35"/>
      <c r="C31" s="35"/>
      <c r="D31" s="35"/>
      <c r="E31" s="35"/>
      <c r="F31" s="402"/>
      <c r="G31" s="402"/>
      <c r="H31" s="402"/>
      <c r="I31" s="36"/>
      <c r="J31" s="36"/>
      <c r="K31" s="36"/>
      <c r="L31" s="36"/>
      <c r="M31" s="36"/>
      <c r="N31" s="44"/>
    </row>
    <row r="32" spans="1:13" ht="15.75">
      <c r="A32" s="299" t="s">
        <v>573</v>
      </c>
      <c r="B32" s="300"/>
      <c r="D32" s="302" t="s">
        <v>43</v>
      </c>
      <c r="E32" s="300"/>
      <c r="F32" s="300"/>
      <c r="G32" s="300"/>
      <c r="H32" s="301"/>
      <c r="I32" s="300"/>
      <c r="J32" s="303" t="s">
        <v>599</v>
      </c>
      <c r="K32" s="300"/>
      <c r="L32" s="300"/>
      <c r="M32" s="304"/>
    </row>
    <row r="33" spans="1:13" ht="15">
      <c r="A33" s="299" t="s">
        <v>574</v>
      </c>
      <c r="C33" s="37"/>
      <c r="D33" s="303" t="s">
        <v>575</v>
      </c>
      <c r="M33" s="7"/>
    </row>
    <row r="34" spans="1:12" ht="14.25">
      <c r="A34" s="37"/>
      <c r="C34" s="29"/>
      <c r="D34" s="29"/>
      <c r="L34" s="29"/>
    </row>
    <row r="35" spans="9:13" ht="12.75">
      <c r="I35" s="3"/>
      <c r="J35" s="3"/>
      <c r="K35" s="3"/>
      <c r="L35" s="3"/>
      <c r="M35" s="3"/>
    </row>
    <row r="36" ht="14.25">
      <c r="A36" s="29"/>
    </row>
  </sheetData>
  <mergeCells count="19">
    <mergeCell ref="B5:C6"/>
    <mergeCell ref="F31:H31"/>
    <mergeCell ref="A25:C25"/>
    <mergeCell ref="A30:C30"/>
    <mergeCell ref="K25:M25"/>
    <mergeCell ref="K30:M30"/>
    <mergeCell ref="J24:M24"/>
    <mergeCell ref="D25:J25"/>
    <mergeCell ref="D30:J30"/>
    <mergeCell ref="L5:L6"/>
    <mergeCell ref="J5:J6"/>
    <mergeCell ref="A1:H1"/>
    <mergeCell ref="I1:M1"/>
    <mergeCell ref="A2:M2"/>
    <mergeCell ref="A4:M4"/>
    <mergeCell ref="A5:A6"/>
    <mergeCell ref="I5:I6"/>
    <mergeCell ref="K5:K6"/>
    <mergeCell ref="M5:M6"/>
  </mergeCells>
  <printOptions/>
  <pageMargins left="0.4" right="0.4" top="0.33" bottom="0.37" header="0.29" footer="0.36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34">
      <selection activeCell="K53" sqref="K53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7.421875" style="0" customWidth="1"/>
    <col min="4" max="7" width="4.28125" style="0" customWidth="1"/>
    <col min="8" max="8" width="6.00390625" style="0" customWidth="1"/>
    <col min="9" max="9" width="8.421875" style="0" customWidth="1"/>
    <col min="10" max="10" width="6.00390625" style="0" customWidth="1"/>
    <col min="11" max="11" width="9.28125" style="0" customWidth="1"/>
    <col min="12" max="12" width="21.140625" style="0" customWidth="1"/>
  </cols>
  <sheetData>
    <row r="1" spans="1:12" ht="51.75" customHeight="1">
      <c r="A1" s="390" t="s">
        <v>514</v>
      </c>
      <c r="B1" s="391"/>
      <c r="C1" s="391"/>
      <c r="D1" s="391"/>
      <c r="E1" s="391"/>
      <c r="F1" s="391"/>
      <c r="G1" s="391"/>
      <c r="H1" s="392" t="s">
        <v>515</v>
      </c>
      <c r="I1" s="393"/>
      <c r="J1" s="393"/>
      <c r="K1" s="393"/>
      <c r="L1" s="393"/>
    </row>
    <row r="2" spans="1:12" ht="42.75" customHeight="1">
      <c r="A2" s="411" t="s">
        <v>588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2:15" ht="21">
      <c r="B3" s="187" t="s">
        <v>524</v>
      </c>
      <c r="D3" s="187"/>
      <c r="E3" s="187"/>
      <c r="F3" s="187"/>
      <c r="G3" s="187"/>
      <c r="K3" s="431" t="s">
        <v>513</v>
      </c>
      <c r="L3" s="431"/>
      <c r="M3" s="181"/>
      <c r="N3" s="181"/>
      <c r="O3" s="181"/>
    </row>
    <row r="4" spans="1:12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27" customHeight="1">
      <c r="A5" s="413" t="s">
        <v>0</v>
      </c>
      <c r="B5" s="435" t="s">
        <v>669</v>
      </c>
      <c r="C5" s="436"/>
      <c r="D5" s="158" t="s">
        <v>15</v>
      </c>
      <c r="E5" s="158" t="s">
        <v>16</v>
      </c>
      <c r="F5" s="158" t="s">
        <v>17</v>
      </c>
      <c r="G5" s="158" t="s">
        <v>18</v>
      </c>
      <c r="H5" s="414" t="s">
        <v>4</v>
      </c>
      <c r="I5" s="439" t="s">
        <v>462</v>
      </c>
      <c r="J5" s="415" t="s">
        <v>94</v>
      </c>
      <c r="K5" s="415" t="s">
        <v>463</v>
      </c>
      <c r="L5" s="416" t="s">
        <v>2</v>
      </c>
    </row>
    <row r="6" spans="1:12" ht="18.75" customHeight="1">
      <c r="A6" s="413"/>
      <c r="B6" s="437"/>
      <c r="C6" s="438"/>
      <c r="D6" s="11">
        <v>4</v>
      </c>
      <c r="E6" s="11">
        <v>5</v>
      </c>
      <c r="F6" s="11">
        <v>3</v>
      </c>
      <c r="G6" s="12">
        <v>5</v>
      </c>
      <c r="H6" s="414"/>
      <c r="I6" s="440"/>
      <c r="J6" s="415"/>
      <c r="K6" s="415"/>
      <c r="L6" s="416"/>
    </row>
    <row r="7" spans="1:12" ht="25.5" customHeight="1">
      <c r="A7" s="232">
        <v>1</v>
      </c>
      <c r="B7" s="224" t="s">
        <v>381</v>
      </c>
      <c r="C7" s="225" t="s">
        <v>292</v>
      </c>
      <c r="D7" s="182"/>
      <c r="E7" s="182"/>
      <c r="F7" s="182"/>
      <c r="G7" s="182"/>
      <c r="H7" s="190">
        <f>(D7*$D$6+E7*$E$6+F7*$F$6+G7*$G$6)/SUM($D$6:$G$6)</f>
        <v>0</v>
      </c>
      <c r="I7" s="84" t="str">
        <f>IF(H7&lt;3.95,"KÐm",IF(H7&lt;4.95,"YÕu",IF(H7&lt;5.95,"Trung b×nh",IF(H7&lt;6.95,"TB.Kh¸",IF(H7&lt;7.95,"Kh¸","Giái")))))</f>
        <v>KÐm</v>
      </c>
      <c r="J7" s="271">
        <v>6</v>
      </c>
      <c r="K7" s="41" t="str">
        <f>IF(J7&lt;5,"YÕu",IF(J7&lt;6,"Trung b×nh",IF(J7&lt;7,"TB.Kh¸",IF(J7&lt;8,"Kh¸",IF(J7&lt;9,"Tèt","XuÊt s¾c")))))</f>
        <v>TB.Kh¸</v>
      </c>
      <c r="L7" s="223" t="s">
        <v>556</v>
      </c>
    </row>
    <row r="8" spans="1:12" ht="25.5" customHeight="1">
      <c r="A8" s="256">
        <v>2</v>
      </c>
      <c r="B8" s="226" t="s">
        <v>382</v>
      </c>
      <c r="C8" s="227" t="s">
        <v>291</v>
      </c>
      <c r="D8" s="102"/>
      <c r="E8" s="102"/>
      <c r="F8" s="102"/>
      <c r="G8" s="102"/>
      <c r="H8" s="191">
        <f aca="true" t="shared" si="0" ref="H8:H37">(D8*$D$6+E8*$E$6+F8*$F$6+G8*$G$6)/SUM($D$6:$G$6)</f>
        <v>0</v>
      </c>
      <c r="I8" s="85" t="str">
        <f aca="true" t="shared" si="1" ref="I8:I37">IF(H8&lt;3.95,"KÐm",IF(H8&lt;4.95,"YÕu",IF(H8&lt;5.95,"Trung b×nh",IF(H8&lt;6.95,"TB.Kh¸",IF(H8&lt;7.95,"Kh¸","Giái")))))</f>
        <v>KÐm</v>
      </c>
      <c r="J8" s="272">
        <v>5.2</v>
      </c>
      <c r="K8" s="42" t="str">
        <f aca="true" t="shared" si="2" ref="K8:K37">IF(J8&lt;5,"YÕu",IF(J8&lt;6,"Trung b×nh",IF(J8&lt;7,"TB.Kh¸",IF(J8&lt;8,"Kh¸",IF(J8&lt;9,"Tèt","XuÊt s¾c")))))</f>
        <v>Trung b×nh</v>
      </c>
      <c r="L8" s="160" t="s">
        <v>556</v>
      </c>
    </row>
    <row r="9" spans="1:12" ht="25.5" customHeight="1">
      <c r="A9" s="256">
        <v>3</v>
      </c>
      <c r="B9" s="226" t="s">
        <v>383</v>
      </c>
      <c r="C9" s="227" t="s">
        <v>9</v>
      </c>
      <c r="D9" s="102"/>
      <c r="E9" s="102"/>
      <c r="F9" s="47">
        <v>5.8</v>
      </c>
      <c r="G9" s="102"/>
      <c r="H9" s="191">
        <f t="shared" si="0"/>
        <v>1.0235294117647058</v>
      </c>
      <c r="I9" s="85" t="str">
        <f t="shared" si="1"/>
        <v>KÐm</v>
      </c>
      <c r="J9" s="272">
        <v>6.5</v>
      </c>
      <c r="K9" s="42" t="str">
        <f t="shared" si="2"/>
        <v>TB.Kh¸</v>
      </c>
      <c r="L9" s="160" t="s">
        <v>561</v>
      </c>
    </row>
    <row r="10" spans="1:15" ht="25.5" customHeight="1">
      <c r="A10" s="256">
        <v>4</v>
      </c>
      <c r="B10" s="226" t="s">
        <v>384</v>
      </c>
      <c r="C10" s="227" t="s">
        <v>287</v>
      </c>
      <c r="D10" s="47">
        <v>5.3</v>
      </c>
      <c r="E10" s="47">
        <v>6</v>
      </c>
      <c r="F10" s="47">
        <v>7.4</v>
      </c>
      <c r="G10" s="47">
        <v>7.2</v>
      </c>
      <c r="H10" s="191">
        <f t="shared" si="0"/>
        <v>6.435294117647059</v>
      </c>
      <c r="I10" s="85" t="str">
        <f t="shared" si="1"/>
        <v>TB.Kh¸</v>
      </c>
      <c r="J10" s="272">
        <v>8</v>
      </c>
      <c r="K10" s="42" t="str">
        <f t="shared" si="2"/>
        <v>Tèt</v>
      </c>
      <c r="L10" s="160"/>
      <c r="N10" s="138"/>
      <c r="O10" t="s">
        <v>455</v>
      </c>
    </row>
    <row r="11" spans="1:15" ht="25.5" customHeight="1">
      <c r="A11" s="256">
        <v>5</v>
      </c>
      <c r="B11" s="226" t="s">
        <v>385</v>
      </c>
      <c r="C11" s="227" t="s">
        <v>359</v>
      </c>
      <c r="D11" s="102"/>
      <c r="E11" s="102"/>
      <c r="F11" s="102"/>
      <c r="G11" s="102"/>
      <c r="H11" s="191">
        <f t="shared" si="0"/>
        <v>0</v>
      </c>
      <c r="I11" s="85" t="str">
        <f t="shared" si="1"/>
        <v>KÐm</v>
      </c>
      <c r="J11" s="272">
        <v>4.8</v>
      </c>
      <c r="K11" s="42" t="str">
        <f t="shared" si="2"/>
        <v>YÕu</v>
      </c>
      <c r="L11" s="160" t="s">
        <v>556</v>
      </c>
      <c r="N11" s="144"/>
      <c r="O11" t="s">
        <v>456</v>
      </c>
    </row>
    <row r="12" spans="1:15" ht="25.5" customHeight="1">
      <c r="A12" s="256">
        <v>6</v>
      </c>
      <c r="B12" s="226" t="s">
        <v>386</v>
      </c>
      <c r="C12" s="228" t="s">
        <v>387</v>
      </c>
      <c r="D12" s="47">
        <v>5</v>
      </c>
      <c r="E12" s="47">
        <v>5.5</v>
      </c>
      <c r="F12" s="47">
        <v>7.8</v>
      </c>
      <c r="G12" s="47">
        <v>7.5</v>
      </c>
      <c r="H12" s="191">
        <f t="shared" si="0"/>
        <v>6.376470588235295</v>
      </c>
      <c r="I12" s="85" t="str">
        <f t="shared" si="1"/>
        <v>TB.Kh¸</v>
      </c>
      <c r="J12" s="272">
        <v>8</v>
      </c>
      <c r="K12" s="42" t="str">
        <f t="shared" si="2"/>
        <v>Tèt</v>
      </c>
      <c r="L12" s="14"/>
      <c r="N12" s="141"/>
      <c r="O12" t="s">
        <v>459</v>
      </c>
    </row>
    <row r="13" spans="1:15" ht="25.5" customHeight="1">
      <c r="A13" s="256">
        <v>7</v>
      </c>
      <c r="B13" s="226" t="s">
        <v>333</v>
      </c>
      <c r="C13" s="227" t="s">
        <v>165</v>
      </c>
      <c r="D13" s="102"/>
      <c r="E13" s="102"/>
      <c r="F13" s="102"/>
      <c r="G13" s="47">
        <v>5.2</v>
      </c>
      <c r="H13" s="191">
        <f t="shared" si="0"/>
        <v>1.5294117647058822</v>
      </c>
      <c r="I13" s="85" t="str">
        <f t="shared" si="1"/>
        <v>KÐm</v>
      </c>
      <c r="J13" s="272">
        <v>6.5</v>
      </c>
      <c r="K13" s="42" t="str">
        <f t="shared" si="2"/>
        <v>TB.Kh¸</v>
      </c>
      <c r="L13" s="160" t="s">
        <v>558</v>
      </c>
      <c r="N13" s="143"/>
      <c r="O13" t="s">
        <v>460</v>
      </c>
    </row>
    <row r="14" spans="1:12" ht="25.5" customHeight="1">
      <c r="A14" s="256">
        <v>8</v>
      </c>
      <c r="B14" s="226" t="s">
        <v>388</v>
      </c>
      <c r="C14" s="227" t="s">
        <v>389</v>
      </c>
      <c r="D14" s="102"/>
      <c r="E14" s="102"/>
      <c r="F14" s="47">
        <v>5</v>
      </c>
      <c r="G14" s="47">
        <v>5.3</v>
      </c>
      <c r="H14" s="191">
        <f t="shared" si="0"/>
        <v>2.4411764705882355</v>
      </c>
      <c r="I14" s="85" t="str">
        <f t="shared" si="1"/>
        <v>KÐm</v>
      </c>
      <c r="J14" s="272">
        <v>6.5</v>
      </c>
      <c r="K14" s="42" t="str">
        <f t="shared" si="2"/>
        <v>TB.Kh¸</v>
      </c>
      <c r="L14" s="14" t="s">
        <v>583</v>
      </c>
    </row>
    <row r="15" spans="1:12" ht="25.5" customHeight="1">
      <c r="A15" s="256">
        <v>9</v>
      </c>
      <c r="B15" s="226" t="s">
        <v>390</v>
      </c>
      <c r="C15" s="227" t="s">
        <v>391</v>
      </c>
      <c r="D15" s="102"/>
      <c r="E15" s="47">
        <v>5.5</v>
      </c>
      <c r="F15" s="47">
        <v>6.1</v>
      </c>
      <c r="G15" s="47">
        <v>7</v>
      </c>
      <c r="H15" s="191">
        <f t="shared" si="0"/>
        <v>4.752941176470588</v>
      </c>
      <c r="I15" s="85" t="str">
        <f t="shared" si="1"/>
        <v>YÕu</v>
      </c>
      <c r="J15" s="272">
        <v>6.5</v>
      </c>
      <c r="K15" s="42" t="str">
        <f t="shared" si="2"/>
        <v>TB.Kh¸</v>
      </c>
      <c r="L15" s="160" t="s">
        <v>566</v>
      </c>
    </row>
    <row r="16" spans="1:12" ht="25.5" customHeight="1">
      <c r="A16" s="256">
        <v>10</v>
      </c>
      <c r="B16" s="226" t="s">
        <v>392</v>
      </c>
      <c r="C16" s="227" t="s">
        <v>393</v>
      </c>
      <c r="D16" s="47">
        <v>5</v>
      </c>
      <c r="E16" s="47">
        <v>7</v>
      </c>
      <c r="F16" s="47">
        <v>8</v>
      </c>
      <c r="G16" s="47">
        <v>8</v>
      </c>
      <c r="H16" s="191">
        <f t="shared" si="0"/>
        <v>7</v>
      </c>
      <c r="I16" s="85" t="str">
        <f t="shared" si="1"/>
        <v>Kh¸</v>
      </c>
      <c r="J16" s="272">
        <v>8</v>
      </c>
      <c r="K16" s="42" t="str">
        <f t="shared" si="2"/>
        <v>Tèt</v>
      </c>
      <c r="L16" s="14"/>
    </row>
    <row r="17" spans="1:12" ht="25.5" customHeight="1">
      <c r="A17" s="256">
        <v>11</v>
      </c>
      <c r="B17" s="226" t="s">
        <v>395</v>
      </c>
      <c r="C17" s="228" t="s">
        <v>394</v>
      </c>
      <c r="D17" s="102"/>
      <c r="E17" s="47">
        <v>5</v>
      </c>
      <c r="F17" s="47">
        <v>5</v>
      </c>
      <c r="G17" s="47">
        <v>7</v>
      </c>
      <c r="H17" s="191">
        <f t="shared" si="0"/>
        <v>4.411764705882353</v>
      </c>
      <c r="I17" s="85" t="str">
        <f t="shared" si="1"/>
        <v>YÕu</v>
      </c>
      <c r="J17" s="272">
        <v>7</v>
      </c>
      <c r="K17" s="42" t="str">
        <f t="shared" si="2"/>
        <v>Kh¸</v>
      </c>
      <c r="L17" s="160" t="s">
        <v>566</v>
      </c>
    </row>
    <row r="18" spans="1:12" ht="25.5" customHeight="1">
      <c r="A18" s="256">
        <v>12</v>
      </c>
      <c r="B18" s="226" t="s">
        <v>247</v>
      </c>
      <c r="C18" s="228" t="s">
        <v>248</v>
      </c>
      <c r="D18" s="47">
        <v>5</v>
      </c>
      <c r="E18" s="47">
        <v>5.8</v>
      </c>
      <c r="F18" s="47">
        <v>8</v>
      </c>
      <c r="G18" s="47">
        <v>8</v>
      </c>
      <c r="H18" s="191">
        <f t="shared" si="0"/>
        <v>6.647058823529412</v>
      </c>
      <c r="I18" s="85" t="str">
        <f t="shared" si="1"/>
        <v>TB.Kh¸</v>
      </c>
      <c r="J18" s="272">
        <v>8</v>
      </c>
      <c r="K18" s="42" t="str">
        <f t="shared" si="2"/>
        <v>Tèt</v>
      </c>
      <c r="L18" s="14"/>
    </row>
    <row r="19" spans="1:12" ht="25.5" customHeight="1">
      <c r="A19" s="256">
        <v>13</v>
      </c>
      <c r="B19" s="226" t="s">
        <v>396</v>
      </c>
      <c r="C19" s="228" t="s">
        <v>11</v>
      </c>
      <c r="D19" s="102"/>
      <c r="E19" s="102"/>
      <c r="F19" s="102"/>
      <c r="G19" s="102"/>
      <c r="H19" s="191">
        <f t="shared" si="0"/>
        <v>0</v>
      </c>
      <c r="I19" s="85" t="str">
        <f t="shared" si="1"/>
        <v>KÐm</v>
      </c>
      <c r="J19" s="272">
        <v>6.5</v>
      </c>
      <c r="K19" s="42" t="str">
        <f t="shared" si="2"/>
        <v>TB.Kh¸</v>
      </c>
      <c r="L19" s="160" t="s">
        <v>556</v>
      </c>
    </row>
    <row r="20" spans="1:12" ht="25.5" customHeight="1">
      <c r="A20" s="256">
        <v>14</v>
      </c>
      <c r="B20" s="226" t="s">
        <v>397</v>
      </c>
      <c r="C20" s="227" t="s">
        <v>398</v>
      </c>
      <c r="D20" s="102"/>
      <c r="E20" s="47">
        <v>5.5</v>
      </c>
      <c r="F20" s="47">
        <v>6.1</v>
      </c>
      <c r="G20" s="47">
        <v>7.2</v>
      </c>
      <c r="H20" s="191">
        <f t="shared" si="0"/>
        <v>4.811764705882353</v>
      </c>
      <c r="I20" s="85" t="str">
        <f t="shared" si="1"/>
        <v>YÕu</v>
      </c>
      <c r="J20" s="272">
        <v>6.5</v>
      </c>
      <c r="K20" s="42" t="str">
        <f t="shared" si="2"/>
        <v>TB.Kh¸</v>
      </c>
      <c r="L20" s="160" t="s">
        <v>566</v>
      </c>
    </row>
    <row r="21" spans="1:12" ht="25.5" customHeight="1">
      <c r="A21" s="256">
        <v>15</v>
      </c>
      <c r="B21" s="226" t="s">
        <v>205</v>
      </c>
      <c r="C21" s="227" t="s">
        <v>40</v>
      </c>
      <c r="D21" s="102"/>
      <c r="E21" s="102"/>
      <c r="F21" s="47">
        <v>5.3</v>
      </c>
      <c r="G21" s="47">
        <v>7.5</v>
      </c>
      <c r="H21" s="191">
        <f t="shared" si="0"/>
        <v>3.1411764705882352</v>
      </c>
      <c r="I21" s="85" t="str">
        <f t="shared" si="1"/>
        <v>KÐm</v>
      </c>
      <c r="J21" s="272">
        <v>6.5</v>
      </c>
      <c r="K21" s="42" t="str">
        <f t="shared" si="2"/>
        <v>TB.Kh¸</v>
      </c>
      <c r="L21" s="160" t="s">
        <v>583</v>
      </c>
    </row>
    <row r="22" spans="1:12" ht="25.5" customHeight="1">
      <c r="A22" s="256">
        <v>16</v>
      </c>
      <c r="B22" s="226" t="s">
        <v>399</v>
      </c>
      <c r="C22" s="227" t="s">
        <v>40</v>
      </c>
      <c r="D22" s="102"/>
      <c r="E22" s="102"/>
      <c r="F22" s="47">
        <v>5.3</v>
      </c>
      <c r="G22" s="102"/>
      <c r="H22" s="191">
        <f t="shared" si="0"/>
        <v>0.9352941176470587</v>
      </c>
      <c r="I22" s="85" t="str">
        <f t="shared" si="1"/>
        <v>KÐm</v>
      </c>
      <c r="J22" s="272">
        <v>7</v>
      </c>
      <c r="K22" s="42" t="str">
        <f t="shared" si="2"/>
        <v>Kh¸</v>
      </c>
      <c r="L22" s="14" t="s">
        <v>561</v>
      </c>
    </row>
    <row r="23" spans="1:12" ht="25.5" customHeight="1">
      <c r="A23" s="256">
        <v>17</v>
      </c>
      <c r="B23" s="226" t="s">
        <v>400</v>
      </c>
      <c r="C23" s="227" t="s">
        <v>83</v>
      </c>
      <c r="D23" s="102"/>
      <c r="E23" s="102"/>
      <c r="F23" s="102"/>
      <c r="G23" s="102"/>
      <c r="H23" s="191">
        <f t="shared" si="0"/>
        <v>0</v>
      </c>
      <c r="I23" s="85" t="str">
        <f t="shared" si="1"/>
        <v>KÐm</v>
      </c>
      <c r="J23" s="272">
        <v>6</v>
      </c>
      <c r="K23" s="42" t="str">
        <f t="shared" si="2"/>
        <v>TB.Kh¸</v>
      </c>
      <c r="L23" s="160" t="s">
        <v>556</v>
      </c>
    </row>
    <row r="24" spans="1:12" ht="25.5" customHeight="1">
      <c r="A24" s="256">
        <v>18</v>
      </c>
      <c r="B24" s="226" t="s">
        <v>401</v>
      </c>
      <c r="C24" s="227" t="s">
        <v>402</v>
      </c>
      <c r="D24" s="47">
        <v>5.6</v>
      </c>
      <c r="E24" s="47">
        <v>7.1</v>
      </c>
      <c r="F24" s="47">
        <v>8</v>
      </c>
      <c r="G24" s="47">
        <v>8</v>
      </c>
      <c r="H24" s="191">
        <f t="shared" si="0"/>
        <v>7.170588235294118</v>
      </c>
      <c r="I24" s="85" t="str">
        <f t="shared" si="1"/>
        <v>Kh¸</v>
      </c>
      <c r="J24" s="272">
        <v>8</v>
      </c>
      <c r="K24" s="42" t="str">
        <f t="shared" si="2"/>
        <v>Tèt</v>
      </c>
      <c r="L24" s="160"/>
    </row>
    <row r="25" spans="1:12" ht="25.5" customHeight="1">
      <c r="A25" s="256">
        <v>19</v>
      </c>
      <c r="B25" s="226" t="s">
        <v>260</v>
      </c>
      <c r="C25" s="227" t="s">
        <v>403</v>
      </c>
      <c r="D25" s="47">
        <v>5.2</v>
      </c>
      <c r="E25" s="47">
        <v>8</v>
      </c>
      <c r="F25" s="47">
        <v>8</v>
      </c>
      <c r="G25" s="47">
        <v>8</v>
      </c>
      <c r="H25" s="191">
        <f t="shared" si="0"/>
        <v>7.341176470588235</v>
      </c>
      <c r="I25" s="85" t="str">
        <f t="shared" si="1"/>
        <v>Kh¸</v>
      </c>
      <c r="J25" s="272">
        <v>8</v>
      </c>
      <c r="K25" s="42" t="str">
        <f t="shared" si="2"/>
        <v>Tèt</v>
      </c>
      <c r="L25" s="14"/>
    </row>
    <row r="26" spans="1:12" ht="25.5" customHeight="1">
      <c r="A26" s="256">
        <v>20</v>
      </c>
      <c r="B26" s="226" t="s">
        <v>404</v>
      </c>
      <c r="C26" s="227" t="s">
        <v>405</v>
      </c>
      <c r="D26" s="102"/>
      <c r="E26" s="102"/>
      <c r="F26" s="102"/>
      <c r="G26" s="47">
        <v>5</v>
      </c>
      <c r="H26" s="191">
        <f t="shared" si="0"/>
        <v>1.4705882352941178</v>
      </c>
      <c r="I26" s="85" t="str">
        <f t="shared" si="1"/>
        <v>KÐm</v>
      </c>
      <c r="J26" s="272">
        <v>6.5</v>
      </c>
      <c r="K26" s="42" t="str">
        <f t="shared" si="2"/>
        <v>TB.Kh¸</v>
      </c>
      <c r="L26" s="160" t="s">
        <v>558</v>
      </c>
    </row>
    <row r="27" spans="1:12" ht="25.5" customHeight="1">
      <c r="A27" s="256">
        <v>21</v>
      </c>
      <c r="B27" s="226" t="s">
        <v>406</v>
      </c>
      <c r="C27" s="227" t="s">
        <v>407</v>
      </c>
      <c r="D27" s="47">
        <v>5</v>
      </c>
      <c r="E27" s="47">
        <v>5.8</v>
      </c>
      <c r="F27" s="102"/>
      <c r="G27" s="47">
        <v>5</v>
      </c>
      <c r="H27" s="191">
        <f t="shared" si="0"/>
        <v>4.352941176470588</v>
      </c>
      <c r="I27" s="85" t="str">
        <f t="shared" si="1"/>
        <v>YÕu</v>
      </c>
      <c r="J27" s="272">
        <v>6</v>
      </c>
      <c r="K27" s="42" t="str">
        <f t="shared" si="2"/>
        <v>TB.Kh¸</v>
      </c>
      <c r="L27" s="160" t="s">
        <v>547</v>
      </c>
    </row>
    <row r="28" spans="1:12" ht="25.5" customHeight="1">
      <c r="A28" s="256">
        <v>22</v>
      </c>
      <c r="B28" s="226" t="s">
        <v>186</v>
      </c>
      <c r="C28" s="228" t="s">
        <v>42</v>
      </c>
      <c r="D28" s="47">
        <v>5</v>
      </c>
      <c r="E28" s="47">
        <v>5.3</v>
      </c>
      <c r="F28" s="47">
        <v>8</v>
      </c>
      <c r="G28" s="47">
        <v>8.5</v>
      </c>
      <c r="H28" s="191">
        <f t="shared" si="0"/>
        <v>6.647058823529412</v>
      </c>
      <c r="I28" s="85" t="str">
        <f t="shared" si="1"/>
        <v>TB.Kh¸</v>
      </c>
      <c r="J28" s="272">
        <v>8</v>
      </c>
      <c r="K28" s="42" t="str">
        <f t="shared" si="2"/>
        <v>Tèt</v>
      </c>
      <c r="L28" s="14"/>
    </row>
    <row r="29" spans="1:12" ht="25.5" customHeight="1">
      <c r="A29" s="257">
        <v>23</v>
      </c>
      <c r="B29" s="229" t="s">
        <v>408</v>
      </c>
      <c r="C29" s="383" t="s">
        <v>409</v>
      </c>
      <c r="D29" s="40">
        <v>5</v>
      </c>
      <c r="E29" s="145"/>
      <c r="F29" s="145"/>
      <c r="G29" s="40">
        <v>7.2</v>
      </c>
      <c r="H29" s="192">
        <f t="shared" si="0"/>
        <v>3.2941176470588234</v>
      </c>
      <c r="I29" s="86" t="str">
        <f t="shared" si="1"/>
        <v>KÐm</v>
      </c>
      <c r="J29" s="273">
        <v>7</v>
      </c>
      <c r="K29" s="43" t="str">
        <f t="shared" si="2"/>
        <v>Kh¸</v>
      </c>
      <c r="L29" s="15" t="s">
        <v>565</v>
      </c>
    </row>
    <row r="30" spans="1:12" ht="25.5" customHeight="1">
      <c r="A30" s="258">
        <v>24</v>
      </c>
      <c r="B30" s="231" t="s">
        <v>410</v>
      </c>
      <c r="C30" s="259" t="s">
        <v>411</v>
      </c>
      <c r="D30" s="183"/>
      <c r="E30" s="183"/>
      <c r="F30" s="183"/>
      <c r="G30" s="183"/>
      <c r="H30" s="193">
        <f t="shared" si="0"/>
        <v>0</v>
      </c>
      <c r="I30" s="90" t="str">
        <f t="shared" si="1"/>
        <v>KÐm</v>
      </c>
      <c r="J30" s="274">
        <v>6.5</v>
      </c>
      <c r="K30" s="260" t="str">
        <f t="shared" si="2"/>
        <v>TB.Kh¸</v>
      </c>
      <c r="L30" s="222" t="s">
        <v>556</v>
      </c>
    </row>
    <row r="31" spans="1:12" ht="25.5" customHeight="1">
      <c r="A31" s="256">
        <v>25</v>
      </c>
      <c r="B31" s="226" t="s">
        <v>385</v>
      </c>
      <c r="C31" s="227" t="s">
        <v>411</v>
      </c>
      <c r="D31" s="47">
        <v>5</v>
      </c>
      <c r="E31" s="47">
        <v>6.6</v>
      </c>
      <c r="F31" s="47">
        <v>8</v>
      </c>
      <c r="G31" s="47">
        <v>5</v>
      </c>
      <c r="H31" s="191">
        <f t="shared" si="0"/>
        <v>6</v>
      </c>
      <c r="I31" s="85" t="str">
        <f t="shared" si="1"/>
        <v>TB.Kh¸</v>
      </c>
      <c r="J31" s="272">
        <v>6.5</v>
      </c>
      <c r="K31" s="42" t="str">
        <f t="shared" si="2"/>
        <v>TB.Kh¸</v>
      </c>
      <c r="L31" s="160"/>
    </row>
    <row r="32" spans="1:12" ht="25.5" customHeight="1">
      <c r="A32" s="256">
        <v>26</v>
      </c>
      <c r="B32" s="226" t="s">
        <v>249</v>
      </c>
      <c r="C32" s="227" t="s">
        <v>191</v>
      </c>
      <c r="D32" s="102"/>
      <c r="E32" s="102"/>
      <c r="F32" s="47">
        <v>5.3</v>
      </c>
      <c r="G32" s="47">
        <v>6.3</v>
      </c>
      <c r="H32" s="191">
        <f t="shared" si="0"/>
        <v>2.788235294117647</v>
      </c>
      <c r="I32" s="85" t="str">
        <f t="shared" si="1"/>
        <v>KÐm</v>
      </c>
      <c r="J32" s="272">
        <v>6.5</v>
      </c>
      <c r="K32" s="42" t="str">
        <f t="shared" si="2"/>
        <v>TB.Kh¸</v>
      </c>
      <c r="L32" s="160" t="s">
        <v>583</v>
      </c>
    </row>
    <row r="33" spans="1:12" ht="25.5" customHeight="1">
      <c r="A33" s="256">
        <v>27</v>
      </c>
      <c r="B33" s="226" t="s">
        <v>412</v>
      </c>
      <c r="C33" s="228" t="s">
        <v>226</v>
      </c>
      <c r="D33" s="102"/>
      <c r="E33" s="102"/>
      <c r="F33" s="102"/>
      <c r="G33" s="102"/>
      <c r="H33" s="191">
        <f t="shared" si="0"/>
        <v>0</v>
      </c>
      <c r="I33" s="85" t="str">
        <f t="shared" si="1"/>
        <v>KÐm</v>
      </c>
      <c r="J33" s="272">
        <v>5.2</v>
      </c>
      <c r="K33" s="42" t="str">
        <f t="shared" si="2"/>
        <v>Trung b×nh</v>
      </c>
      <c r="L33" s="160" t="s">
        <v>556</v>
      </c>
    </row>
    <row r="34" spans="1:12" ht="25.5" customHeight="1">
      <c r="A34" s="256">
        <v>28</v>
      </c>
      <c r="B34" s="226" t="s">
        <v>170</v>
      </c>
      <c r="C34" s="227" t="s">
        <v>413</v>
      </c>
      <c r="D34" s="102"/>
      <c r="E34" s="102"/>
      <c r="F34" s="102"/>
      <c r="G34" s="102"/>
      <c r="H34" s="191">
        <f t="shared" si="0"/>
        <v>0</v>
      </c>
      <c r="I34" s="85" t="str">
        <f t="shared" si="1"/>
        <v>KÐm</v>
      </c>
      <c r="J34" s="272">
        <v>6.5</v>
      </c>
      <c r="K34" s="42" t="str">
        <f t="shared" si="2"/>
        <v>TB.Kh¸</v>
      </c>
      <c r="L34" s="160" t="s">
        <v>556</v>
      </c>
    </row>
    <row r="35" spans="1:12" ht="25.5" customHeight="1">
      <c r="A35" s="256">
        <v>29</v>
      </c>
      <c r="B35" s="226" t="s">
        <v>404</v>
      </c>
      <c r="C35" s="227" t="s">
        <v>414</v>
      </c>
      <c r="D35" s="102"/>
      <c r="E35" s="102"/>
      <c r="F35" s="102"/>
      <c r="G35" s="47">
        <v>6.9</v>
      </c>
      <c r="H35" s="191">
        <f t="shared" si="0"/>
        <v>2.0294117647058822</v>
      </c>
      <c r="I35" s="85" t="str">
        <f t="shared" si="1"/>
        <v>KÐm</v>
      </c>
      <c r="J35" s="272">
        <v>4.8</v>
      </c>
      <c r="K35" s="42" t="str">
        <f t="shared" si="2"/>
        <v>YÕu</v>
      </c>
      <c r="L35" s="160" t="s">
        <v>558</v>
      </c>
    </row>
    <row r="36" spans="1:12" ht="25.5" customHeight="1">
      <c r="A36" s="256">
        <v>30</v>
      </c>
      <c r="B36" s="226" t="s">
        <v>329</v>
      </c>
      <c r="C36" s="228" t="s">
        <v>38</v>
      </c>
      <c r="D36" s="102"/>
      <c r="E36" s="102"/>
      <c r="F36" s="102"/>
      <c r="G36" s="102"/>
      <c r="H36" s="191">
        <f t="shared" si="0"/>
        <v>0</v>
      </c>
      <c r="I36" s="85" t="str">
        <f t="shared" si="1"/>
        <v>KÐm</v>
      </c>
      <c r="J36" s="272">
        <v>4.8</v>
      </c>
      <c r="K36" s="42" t="str">
        <f t="shared" si="2"/>
        <v>YÕu</v>
      </c>
      <c r="L36" s="160" t="s">
        <v>556</v>
      </c>
    </row>
    <row r="37" spans="1:12" ht="25.5" customHeight="1">
      <c r="A37" s="257">
        <v>31</v>
      </c>
      <c r="B37" s="229" t="s">
        <v>415</v>
      </c>
      <c r="C37" s="383" t="s">
        <v>416</v>
      </c>
      <c r="D37" s="145"/>
      <c r="E37" s="145"/>
      <c r="F37" s="145"/>
      <c r="G37" s="145"/>
      <c r="H37" s="192">
        <f t="shared" si="0"/>
        <v>0</v>
      </c>
      <c r="I37" s="86" t="str">
        <f t="shared" si="1"/>
        <v>KÐm</v>
      </c>
      <c r="J37" s="273">
        <v>6.1</v>
      </c>
      <c r="K37" s="43" t="str">
        <f t="shared" si="2"/>
        <v>TB.Kh¸</v>
      </c>
      <c r="L37" s="201" t="s">
        <v>556</v>
      </c>
    </row>
    <row r="38" spans="1:13" ht="23.25" customHeight="1">
      <c r="A38" s="27" t="s">
        <v>143</v>
      </c>
      <c r="C38" s="87" t="s">
        <v>670</v>
      </c>
      <c r="D38" s="61"/>
      <c r="E38" s="61"/>
      <c r="F38" s="87" t="s">
        <v>671</v>
      </c>
      <c r="G38" s="61"/>
      <c r="J38" s="87" t="s">
        <v>672</v>
      </c>
      <c r="L38" s="87" t="s">
        <v>534</v>
      </c>
      <c r="M38" s="87"/>
    </row>
    <row r="39" spans="1:13" ht="16.5">
      <c r="A39" s="27"/>
      <c r="C39" s="87"/>
      <c r="D39" s="3"/>
      <c r="E39" s="3"/>
      <c r="G39" s="87"/>
      <c r="I39" s="386" t="s">
        <v>550</v>
      </c>
      <c r="J39" s="386"/>
      <c r="K39" s="386"/>
      <c r="L39" s="386"/>
      <c r="M39" s="45"/>
    </row>
    <row r="40" spans="1:13" ht="17.25">
      <c r="A40" s="404" t="s">
        <v>3</v>
      </c>
      <c r="B40" s="404"/>
      <c r="C40" s="404"/>
      <c r="D40" s="404" t="s">
        <v>516</v>
      </c>
      <c r="E40" s="404"/>
      <c r="F40" s="404"/>
      <c r="G40" s="404"/>
      <c r="H40" s="404"/>
      <c r="I40" s="404"/>
      <c r="J40" s="404" t="s">
        <v>7</v>
      </c>
      <c r="K40" s="404"/>
      <c r="L40" s="404"/>
      <c r="M40" s="46"/>
    </row>
    <row r="41" spans="6:7" ht="15.75">
      <c r="F41" s="31"/>
      <c r="G41" s="30"/>
    </row>
    <row r="45" spans="1:13" ht="18.75">
      <c r="A45" s="431" t="s">
        <v>49</v>
      </c>
      <c r="B45" s="431"/>
      <c r="C45" s="431"/>
      <c r="D45" s="431" t="s">
        <v>6</v>
      </c>
      <c r="E45" s="431"/>
      <c r="F45" s="431"/>
      <c r="G45" s="431"/>
      <c r="H45" s="431"/>
      <c r="I45" s="431"/>
      <c r="J45" s="431" t="s">
        <v>50</v>
      </c>
      <c r="K45" s="431"/>
      <c r="L45" s="431"/>
      <c r="M45" s="34"/>
    </row>
    <row r="46" spans="1:13" ht="12.75">
      <c r="A46" s="35"/>
      <c r="B46" s="35"/>
      <c r="C46" s="35"/>
      <c r="D46" s="35"/>
      <c r="E46" s="35"/>
      <c r="F46" s="402"/>
      <c r="G46" s="402"/>
      <c r="H46" s="36"/>
      <c r="I46" s="36"/>
      <c r="J46" s="36"/>
      <c r="K46" s="36"/>
      <c r="L46" s="36"/>
      <c r="M46" s="44"/>
    </row>
    <row r="47" spans="1:13" ht="15">
      <c r="A47" s="37" t="s">
        <v>580</v>
      </c>
      <c r="C47" s="2"/>
      <c r="D47" s="37" t="s">
        <v>581</v>
      </c>
      <c r="F47" s="9"/>
      <c r="G47" s="37"/>
      <c r="J47" s="37" t="s">
        <v>582</v>
      </c>
      <c r="M47" s="44"/>
    </row>
    <row r="48" ht="14.25">
      <c r="A48" s="37" t="s">
        <v>668</v>
      </c>
    </row>
  </sheetData>
  <mergeCells count="20">
    <mergeCell ref="F46:G46"/>
    <mergeCell ref="A1:G1"/>
    <mergeCell ref="H1:L1"/>
    <mergeCell ref="A2:L2"/>
    <mergeCell ref="A4:L4"/>
    <mergeCell ref="A5:A6"/>
    <mergeCell ref="H5:H6"/>
    <mergeCell ref="J5:J6"/>
    <mergeCell ref="L5:L6"/>
    <mergeCell ref="B5:C6"/>
    <mergeCell ref="A40:C40"/>
    <mergeCell ref="A45:C45"/>
    <mergeCell ref="D40:I40"/>
    <mergeCell ref="D45:I45"/>
    <mergeCell ref="J40:L40"/>
    <mergeCell ref="J45:L45"/>
    <mergeCell ref="I39:L39"/>
    <mergeCell ref="K3:L3"/>
    <mergeCell ref="K5:K6"/>
    <mergeCell ref="I5:I6"/>
  </mergeCells>
  <printOptions/>
  <pageMargins left="0.4" right="0.4" top="0.56" bottom="0.52" header="0.53" footer="0.5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L7" sqref="L7"/>
    </sheetView>
  </sheetViews>
  <sheetFormatPr defaultColWidth="9.140625" defaultRowHeight="12.75"/>
  <cols>
    <col min="1" max="1" width="3.8515625" style="0" customWidth="1"/>
    <col min="2" max="2" width="15.57421875" style="0" customWidth="1"/>
    <col min="3" max="3" width="7.140625" style="0" customWidth="1"/>
    <col min="4" max="8" width="3.7109375" style="0" customWidth="1"/>
    <col min="9" max="9" width="4.7109375" style="0" customWidth="1"/>
    <col min="10" max="10" width="10.00390625" style="0" customWidth="1"/>
    <col min="11" max="11" width="6.57421875" style="0" customWidth="1"/>
    <col min="12" max="12" width="11.421875" style="0" customWidth="1"/>
    <col min="13" max="13" width="18.421875" style="0" customWidth="1"/>
  </cols>
  <sheetData>
    <row r="1" spans="1:13" ht="51.75" customHeight="1">
      <c r="A1" s="390" t="s">
        <v>514</v>
      </c>
      <c r="B1" s="391"/>
      <c r="C1" s="391"/>
      <c r="D1" s="391"/>
      <c r="E1" s="391"/>
      <c r="F1" s="391"/>
      <c r="G1" s="391"/>
      <c r="H1" s="391"/>
      <c r="I1" s="448" t="s">
        <v>526</v>
      </c>
      <c r="J1" s="393"/>
      <c r="K1" s="393"/>
      <c r="L1" s="393"/>
      <c r="M1" s="393"/>
    </row>
    <row r="2" spans="1:13" ht="32.25" customHeight="1">
      <c r="A2" s="411" t="s">
        <v>551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2:16" ht="21">
      <c r="B3" s="412" t="s">
        <v>525</v>
      </c>
      <c r="C3" s="412"/>
      <c r="D3" s="187"/>
      <c r="E3" s="187"/>
      <c r="F3" s="187"/>
      <c r="G3" s="187"/>
      <c r="H3" s="187"/>
      <c r="I3" s="431" t="s">
        <v>673</v>
      </c>
      <c r="J3" s="431"/>
      <c r="K3" s="431"/>
      <c r="L3" s="431"/>
      <c r="M3" s="431"/>
      <c r="N3" s="181"/>
      <c r="O3" s="181"/>
      <c r="P3" s="181"/>
    </row>
    <row r="4" spans="1:13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24.75" customHeight="1">
      <c r="A5" s="413" t="s">
        <v>0</v>
      </c>
      <c r="B5" s="442" t="s">
        <v>535</v>
      </c>
      <c r="C5" s="443"/>
      <c r="D5" s="158" t="s">
        <v>15</v>
      </c>
      <c r="E5" s="158" t="s">
        <v>16</v>
      </c>
      <c r="F5" s="158" t="s">
        <v>17</v>
      </c>
      <c r="G5" s="158" t="s">
        <v>18</v>
      </c>
      <c r="H5" s="158" t="s">
        <v>19</v>
      </c>
      <c r="I5" s="414" t="s">
        <v>4</v>
      </c>
      <c r="J5" s="415" t="s">
        <v>462</v>
      </c>
      <c r="K5" s="415" t="s">
        <v>94</v>
      </c>
      <c r="L5" s="415" t="s">
        <v>463</v>
      </c>
      <c r="M5" s="416" t="s">
        <v>2</v>
      </c>
    </row>
    <row r="6" spans="1:13" ht="18.75" customHeight="1">
      <c r="A6" s="413"/>
      <c r="B6" s="443"/>
      <c r="C6" s="443"/>
      <c r="D6" s="93">
        <v>13</v>
      </c>
      <c r="E6" s="93">
        <v>3</v>
      </c>
      <c r="F6" s="93">
        <v>2</v>
      </c>
      <c r="G6" s="93">
        <v>2</v>
      </c>
      <c r="H6" s="93">
        <v>3</v>
      </c>
      <c r="I6" s="414"/>
      <c r="J6" s="414"/>
      <c r="K6" s="415"/>
      <c r="L6" s="415"/>
      <c r="M6" s="416"/>
    </row>
    <row r="7" spans="1:13" ht="25.5" customHeight="1">
      <c r="A7" s="232">
        <v>1</v>
      </c>
      <c r="B7" s="233" t="s">
        <v>144</v>
      </c>
      <c r="C7" s="234" t="s">
        <v>145</v>
      </c>
      <c r="D7" s="52">
        <v>6.4</v>
      </c>
      <c r="E7" s="52">
        <v>6</v>
      </c>
      <c r="F7" s="52">
        <v>6.1</v>
      </c>
      <c r="G7" s="52">
        <v>5.7</v>
      </c>
      <c r="H7" s="52">
        <v>6.4</v>
      </c>
      <c r="I7" s="190">
        <f>(D7*$D$6+E7*$E$6+F7*$F$6+G7*$G$6+H7*$H$6)/SUM($D$6:$H$6)</f>
        <v>6.260869565217392</v>
      </c>
      <c r="J7" s="84" t="str">
        <f aca="true" t="shared" si="0" ref="J7:J42">IF(I7&lt;3.95,"KÐm",IF(I7&lt;4.95,"YÕu",IF(I7&lt;5.95,"Trung b×nh",IF(I7&lt;6.95,"TB.Kh¸",IF(I7&lt;7.95,"Kh¸","Giái")))))</f>
        <v>TB.Kh¸</v>
      </c>
      <c r="K7" s="148">
        <v>6.5</v>
      </c>
      <c r="L7" s="157" t="str">
        <f aca="true" t="shared" si="1" ref="L7:L42">IF(K7&lt;5,"YÕu",IF(K7&lt;6,"Trung b×nh",IF(K7&lt;7,"TB.Kh¸",IF(K7&lt;8,"Kh¸",IF(K7&lt;9,"Tèt","XuÊt s¾c")))))</f>
        <v>TB.Kh¸</v>
      </c>
      <c r="M7" s="13"/>
    </row>
    <row r="8" spans="1:13" ht="25.5" customHeight="1">
      <c r="A8" s="256">
        <v>2</v>
      </c>
      <c r="B8" s="235" t="s">
        <v>146</v>
      </c>
      <c r="C8" s="236" t="s">
        <v>147</v>
      </c>
      <c r="D8" s="47">
        <v>7.5</v>
      </c>
      <c r="E8" s="47">
        <v>7.7</v>
      </c>
      <c r="F8" s="47">
        <v>6.6</v>
      </c>
      <c r="G8" s="47">
        <v>7</v>
      </c>
      <c r="H8" s="47">
        <v>7.6</v>
      </c>
      <c r="I8" s="191">
        <f aca="true" t="shared" si="2" ref="I8:I42">(D8*$D$6+E8*$E$6+F8*$F$6+G8*$G$6+H8*$H$6)/SUM($D$6:$H$6)</f>
        <v>7.417391304347825</v>
      </c>
      <c r="J8" s="85" t="str">
        <f t="shared" si="0"/>
        <v>Kh¸</v>
      </c>
      <c r="K8" s="150">
        <v>8.5</v>
      </c>
      <c r="L8" s="184" t="str">
        <f t="shared" si="1"/>
        <v>Tèt</v>
      </c>
      <c r="M8" s="14"/>
    </row>
    <row r="9" spans="1:13" ht="25.5" customHeight="1">
      <c r="A9" s="256">
        <v>3</v>
      </c>
      <c r="B9" s="235" t="s">
        <v>148</v>
      </c>
      <c r="C9" s="236" t="s">
        <v>149</v>
      </c>
      <c r="D9" s="47">
        <v>6.7</v>
      </c>
      <c r="E9" s="47">
        <v>6</v>
      </c>
      <c r="F9" s="47">
        <v>6.4</v>
      </c>
      <c r="G9" s="47">
        <v>6.3</v>
      </c>
      <c r="H9" s="47">
        <v>7</v>
      </c>
      <c r="I9" s="191">
        <f t="shared" si="2"/>
        <v>6.586956521739131</v>
      </c>
      <c r="J9" s="85" t="str">
        <f t="shared" si="0"/>
        <v>TB.Kh¸</v>
      </c>
      <c r="K9" s="150">
        <v>8</v>
      </c>
      <c r="L9" s="184" t="str">
        <f t="shared" si="1"/>
        <v>Tèt</v>
      </c>
      <c r="M9" s="14"/>
    </row>
    <row r="10" spans="1:13" ht="25.5" customHeight="1">
      <c r="A10" s="256">
        <v>4</v>
      </c>
      <c r="B10" s="235" t="s">
        <v>150</v>
      </c>
      <c r="C10" s="236" t="s">
        <v>9</v>
      </c>
      <c r="D10" s="47">
        <v>7.1</v>
      </c>
      <c r="E10" s="47">
        <v>5.9</v>
      </c>
      <c r="F10" s="47">
        <v>6.8</v>
      </c>
      <c r="G10" s="47">
        <v>5.6</v>
      </c>
      <c r="H10" s="47">
        <v>7.2</v>
      </c>
      <c r="I10" s="191">
        <f t="shared" si="2"/>
        <v>6.799999999999999</v>
      </c>
      <c r="J10" s="85" t="str">
        <f t="shared" si="0"/>
        <v>TB.Kh¸</v>
      </c>
      <c r="K10" s="150">
        <v>8</v>
      </c>
      <c r="L10" s="184" t="str">
        <f t="shared" si="1"/>
        <v>Tèt</v>
      </c>
      <c r="M10" s="160"/>
    </row>
    <row r="11" spans="1:20" ht="25.5" customHeight="1">
      <c r="A11" s="256">
        <v>5</v>
      </c>
      <c r="B11" s="235" t="s">
        <v>151</v>
      </c>
      <c r="C11" s="236" t="s">
        <v>9</v>
      </c>
      <c r="D11" s="47">
        <v>6.6</v>
      </c>
      <c r="E11" s="47">
        <v>6.3</v>
      </c>
      <c r="F11" s="47">
        <v>7</v>
      </c>
      <c r="G11" s="47">
        <v>7</v>
      </c>
      <c r="H11" s="47">
        <v>6.7</v>
      </c>
      <c r="I11" s="191">
        <f t="shared" si="2"/>
        <v>6.643478260869564</v>
      </c>
      <c r="J11" s="85" t="str">
        <f t="shared" si="0"/>
        <v>TB.Kh¸</v>
      </c>
      <c r="K11" s="150">
        <v>8</v>
      </c>
      <c r="L11" s="184" t="str">
        <f t="shared" si="1"/>
        <v>Tèt</v>
      </c>
      <c r="M11" s="160"/>
      <c r="S11" s="138"/>
      <c r="T11" t="s">
        <v>455</v>
      </c>
    </row>
    <row r="12" spans="1:20" ht="25.5" customHeight="1">
      <c r="A12" s="256">
        <v>6</v>
      </c>
      <c r="B12" s="235" t="s">
        <v>152</v>
      </c>
      <c r="C12" s="236" t="s">
        <v>153</v>
      </c>
      <c r="D12" s="47">
        <v>7</v>
      </c>
      <c r="E12" s="47">
        <v>5.9</v>
      </c>
      <c r="F12" s="47">
        <v>6.8</v>
      </c>
      <c r="G12" s="47">
        <v>7</v>
      </c>
      <c r="H12" s="47">
        <v>6.6</v>
      </c>
      <c r="I12" s="191">
        <f t="shared" si="2"/>
        <v>6.786956521739131</v>
      </c>
      <c r="J12" s="85" t="str">
        <f t="shared" si="0"/>
        <v>TB.Kh¸</v>
      </c>
      <c r="K12" s="150">
        <v>8</v>
      </c>
      <c r="L12" s="184" t="str">
        <f t="shared" si="1"/>
        <v>Tèt</v>
      </c>
      <c r="M12" s="14"/>
      <c r="S12" s="144"/>
      <c r="T12" t="s">
        <v>456</v>
      </c>
    </row>
    <row r="13" spans="1:20" ht="25.5" customHeight="1">
      <c r="A13" s="256">
        <v>7</v>
      </c>
      <c r="B13" s="235" t="s">
        <v>154</v>
      </c>
      <c r="C13" s="236" t="s">
        <v>155</v>
      </c>
      <c r="D13" s="47">
        <v>6.5</v>
      </c>
      <c r="E13" s="47">
        <v>5.6</v>
      </c>
      <c r="F13" s="47">
        <v>7.3</v>
      </c>
      <c r="G13" s="47">
        <v>7</v>
      </c>
      <c r="H13" s="47">
        <v>6.4</v>
      </c>
      <c r="I13" s="191">
        <f t="shared" si="2"/>
        <v>6.482608695652172</v>
      </c>
      <c r="J13" s="85" t="str">
        <f t="shared" si="0"/>
        <v>TB.Kh¸</v>
      </c>
      <c r="K13" s="150">
        <v>7</v>
      </c>
      <c r="L13" s="184" t="str">
        <f t="shared" si="1"/>
        <v>Kh¸</v>
      </c>
      <c r="M13" s="14"/>
      <c r="S13" s="139" t="s">
        <v>457</v>
      </c>
      <c r="T13" t="s">
        <v>458</v>
      </c>
    </row>
    <row r="14" spans="1:20" ht="25.5" customHeight="1">
      <c r="A14" s="256">
        <v>8</v>
      </c>
      <c r="B14" s="235" t="s">
        <v>156</v>
      </c>
      <c r="C14" s="236" t="s">
        <v>39</v>
      </c>
      <c r="D14" s="47">
        <v>7.1</v>
      </c>
      <c r="E14" s="47">
        <v>7</v>
      </c>
      <c r="F14" s="47">
        <v>7</v>
      </c>
      <c r="G14" s="47">
        <v>6</v>
      </c>
      <c r="H14" s="47">
        <v>7</v>
      </c>
      <c r="I14" s="191">
        <f t="shared" si="2"/>
        <v>6.969565217391305</v>
      </c>
      <c r="J14" s="85" t="str">
        <f t="shared" si="0"/>
        <v>Kh¸</v>
      </c>
      <c r="K14" s="150">
        <v>8.5</v>
      </c>
      <c r="L14" s="184" t="str">
        <f t="shared" si="1"/>
        <v>Tèt</v>
      </c>
      <c r="M14" s="14"/>
      <c r="S14" s="141"/>
      <c r="T14" t="s">
        <v>459</v>
      </c>
    </row>
    <row r="15" spans="1:13" ht="25.5" customHeight="1">
      <c r="A15" s="256">
        <v>9</v>
      </c>
      <c r="B15" s="235" t="s">
        <v>159</v>
      </c>
      <c r="C15" s="236" t="s">
        <v>160</v>
      </c>
      <c r="D15" s="47">
        <v>7</v>
      </c>
      <c r="E15" s="47">
        <v>7</v>
      </c>
      <c r="F15" s="47">
        <v>7.3</v>
      </c>
      <c r="G15" s="47">
        <v>6</v>
      </c>
      <c r="H15" s="47">
        <v>6.8</v>
      </c>
      <c r="I15" s="191">
        <f t="shared" si="2"/>
        <v>6.913043478260869</v>
      </c>
      <c r="J15" s="85" t="str">
        <f t="shared" si="0"/>
        <v>TB.Kh¸</v>
      </c>
      <c r="K15" s="150">
        <v>8.5</v>
      </c>
      <c r="L15" s="184" t="str">
        <f t="shared" si="1"/>
        <v>Tèt</v>
      </c>
      <c r="M15" s="14"/>
    </row>
    <row r="16" spans="1:13" ht="25.5" customHeight="1">
      <c r="A16" s="256">
        <v>10</v>
      </c>
      <c r="B16" s="235" t="s">
        <v>162</v>
      </c>
      <c r="C16" s="236" t="s">
        <v>161</v>
      </c>
      <c r="D16" s="47">
        <v>6.4</v>
      </c>
      <c r="E16" s="47">
        <v>5.9</v>
      </c>
      <c r="F16" s="47">
        <v>6.6</v>
      </c>
      <c r="G16" s="47">
        <v>7</v>
      </c>
      <c r="H16" s="47">
        <v>6.2</v>
      </c>
      <c r="I16" s="191">
        <f t="shared" si="2"/>
        <v>6.378260869565218</v>
      </c>
      <c r="J16" s="85" t="str">
        <f t="shared" si="0"/>
        <v>TB.Kh¸</v>
      </c>
      <c r="K16" s="150">
        <v>8</v>
      </c>
      <c r="L16" s="184" t="str">
        <f t="shared" si="1"/>
        <v>Tèt</v>
      </c>
      <c r="M16" s="14"/>
    </row>
    <row r="17" spans="1:13" ht="25.5" customHeight="1">
      <c r="A17" s="256">
        <v>11</v>
      </c>
      <c r="B17" s="235" t="s">
        <v>163</v>
      </c>
      <c r="C17" s="236" t="s">
        <v>82</v>
      </c>
      <c r="D17" s="47">
        <v>7.5</v>
      </c>
      <c r="E17" s="47">
        <v>7</v>
      </c>
      <c r="F17" s="47">
        <v>7.3</v>
      </c>
      <c r="G17" s="47">
        <v>6.3</v>
      </c>
      <c r="H17" s="47">
        <v>7.6</v>
      </c>
      <c r="I17" s="191">
        <f t="shared" si="2"/>
        <v>7.326086956521739</v>
      </c>
      <c r="J17" s="85" t="str">
        <f t="shared" si="0"/>
        <v>Kh¸</v>
      </c>
      <c r="K17" s="150">
        <v>8</v>
      </c>
      <c r="L17" s="184" t="str">
        <f t="shared" si="1"/>
        <v>Tèt</v>
      </c>
      <c r="M17" s="14"/>
    </row>
    <row r="18" spans="1:13" ht="25.5" customHeight="1">
      <c r="A18" s="256">
        <v>12</v>
      </c>
      <c r="B18" s="235" t="s">
        <v>164</v>
      </c>
      <c r="C18" s="236" t="s">
        <v>165</v>
      </c>
      <c r="D18" s="47">
        <v>6.6</v>
      </c>
      <c r="E18" s="47">
        <v>6.4</v>
      </c>
      <c r="F18" s="47">
        <v>6.6</v>
      </c>
      <c r="G18" s="47">
        <v>7</v>
      </c>
      <c r="H18" s="47">
        <v>6.7</v>
      </c>
      <c r="I18" s="191">
        <f t="shared" si="2"/>
        <v>6.621739130434782</v>
      </c>
      <c r="J18" s="85" t="str">
        <f t="shared" si="0"/>
        <v>TB.Kh¸</v>
      </c>
      <c r="K18" s="150">
        <v>8</v>
      </c>
      <c r="L18" s="184" t="str">
        <f t="shared" si="1"/>
        <v>Tèt</v>
      </c>
      <c r="M18" s="14"/>
    </row>
    <row r="19" spans="1:13" ht="25.5" customHeight="1">
      <c r="A19" s="256">
        <v>13</v>
      </c>
      <c r="B19" s="235" t="s">
        <v>166</v>
      </c>
      <c r="C19" s="236" t="s">
        <v>167</v>
      </c>
      <c r="D19" s="47">
        <v>7.2</v>
      </c>
      <c r="E19" s="47">
        <v>6.3</v>
      </c>
      <c r="F19" s="47">
        <v>6.9</v>
      </c>
      <c r="G19" s="47">
        <v>7</v>
      </c>
      <c r="H19" s="47">
        <v>7.2</v>
      </c>
      <c r="I19" s="191">
        <f t="shared" si="2"/>
        <v>7.039130434782609</v>
      </c>
      <c r="J19" s="85" t="str">
        <f t="shared" si="0"/>
        <v>Kh¸</v>
      </c>
      <c r="K19" s="150">
        <v>8</v>
      </c>
      <c r="L19" s="184" t="str">
        <f t="shared" si="1"/>
        <v>Tèt</v>
      </c>
      <c r="M19" s="14"/>
    </row>
    <row r="20" spans="1:13" ht="25.5" customHeight="1">
      <c r="A20" s="256">
        <v>14</v>
      </c>
      <c r="B20" s="235" t="s">
        <v>168</v>
      </c>
      <c r="C20" s="236" t="s">
        <v>169</v>
      </c>
      <c r="D20" s="47">
        <v>6.3</v>
      </c>
      <c r="E20" s="47">
        <v>6.4</v>
      </c>
      <c r="F20" s="47">
        <v>6.8</v>
      </c>
      <c r="G20" s="47">
        <v>6.3</v>
      </c>
      <c r="H20" s="47">
        <v>6.4</v>
      </c>
      <c r="I20" s="191">
        <f t="shared" si="2"/>
        <v>6.369565217391305</v>
      </c>
      <c r="J20" s="85" t="str">
        <f t="shared" si="0"/>
        <v>TB.Kh¸</v>
      </c>
      <c r="K20" s="150">
        <v>7</v>
      </c>
      <c r="L20" s="184" t="str">
        <f t="shared" si="1"/>
        <v>Kh¸</v>
      </c>
      <c r="M20" s="14"/>
    </row>
    <row r="21" spans="1:13" ht="25.5" customHeight="1">
      <c r="A21" s="256">
        <v>15</v>
      </c>
      <c r="B21" s="235" t="s">
        <v>170</v>
      </c>
      <c r="C21" s="236" t="s">
        <v>171</v>
      </c>
      <c r="D21" s="47">
        <v>7.4</v>
      </c>
      <c r="E21" s="47">
        <v>7.1</v>
      </c>
      <c r="F21" s="47">
        <v>7.3</v>
      </c>
      <c r="G21" s="47">
        <v>7</v>
      </c>
      <c r="H21" s="47">
        <v>7.6</v>
      </c>
      <c r="I21" s="191">
        <f t="shared" si="2"/>
        <v>7.343478260869564</v>
      </c>
      <c r="J21" s="85" t="str">
        <f t="shared" si="0"/>
        <v>Kh¸</v>
      </c>
      <c r="K21" s="150">
        <v>8</v>
      </c>
      <c r="L21" s="184" t="str">
        <f t="shared" si="1"/>
        <v>Tèt</v>
      </c>
      <c r="M21" s="14"/>
    </row>
    <row r="22" spans="1:13" ht="25.5" customHeight="1">
      <c r="A22" s="256">
        <v>16</v>
      </c>
      <c r="B22" s="235" t="s">
        <v>172</v>
      </c>
      <c r="C22" s="236" t="s">
        <v>173</v>
      </c>
      <c r="D22" s="47">
        <v>7</v>
      </c>
      <c r="E22" s="47">
        <v>6.4</v>
      </c>
      <c r="F22" s="47">
        <v>7.1</v>
      </c>
      <c r="G22" s="47">
        <v>7</v>
      </c>
      <c r="H22" s="47">
        <v>6.2</v>
      </c>
      <c r="I22" s="191">
        <f t="shared" si="2"/>
        <v>6.826086956521739</v>
      </c>
      <c r="J22" s="85" t="str">
        <f t="shared" si="0"/>
        <v>TB.Kh¸</v>
      </c>
      <c r="K22" s="150">
        <v>8</v>
      </c>
      <c r="L22" s="184" t="str">
        <f t="shared" si="1"/>
        <v>Tèt</v>
      </c>
      <c r="M22" s="14"/>
    </row>
    <row r="23" spans="1:13" ht="25.5" customHeight="1">
      <c r="A23" s="256">
        <v>17</v>
      </c>
      <c r="B23" s="235" t="s">
        <v>174</v>
      </c>
      <c r="C23" s="236" t="s">
        <v>11</v>
      </c>
      <c r="D23" s="47">
        <v>7.4</v>
      </c>
      <c r="E23" s="47">
        <v>5.9</v>
      </c>
      <c r="F23" s="47">
        <v>6.6</v>
      </c>
      <c r="G23" s="47">
        <v>6.3</v>
      </c>
      <c r="H23" s="47">
        <v>7.2</v>
      </c>
      <c r="I23" s="191">
        <f t="shared" si="2"/>
        <v>7.01304347826087</v>
      </c>
      <c r="J23" s="85" t="str">
        <f t="shared" si="0"/>
        <v>Kh¸</v>
      </c>
      <c r="K23" s="150">
        <v>8</v>
      </c>
      <c r="L23" s="184" t="str">
        <f t="shared" si="1"/>
        <v>Tèt</v>
      </c>
      <c r="M23" s="14"/>
    </row>
    <row r="24" spans="1:13" ht="25.5" customHeight="1">
      <c r="A24" s="256">
        <v>18</v>
      </c>
      <c r="B24" s="235" t="s">
        <v>175</v>
      </c>
      <c r="C24" s="236" t="s">
        <v>176</v>
      </c>
      <c r="D24" s="47">
        <v>7</v>
      </c>
      <c r="E24" s="47">
        <v>6.4</v>
      </c>
      <c r="F24" s="47">
        <v>7</v>
      </c>
      <c r="G24" s="47">
        <v>6.6</v>
      </c>
      <c r="H24" s="47">
        <v>6.8</v>
      </c>
      <c r="I24" s="191">
        <f t="shared" si="2"/>
        <v>6.860869565217392</v>
      </c>
      <c r="J24" s="85" t="str">
        <f t="shared" si="0"/>
        <v>TB.Kh¸</v>
      </c>
      <c r="K24" s="150">
        <v>8</v>
      </c>
      <c r="L24" s="184" t="str">
        <f t="shared" si="1"/>
        <v>Tèt</v>
      </c>
      <c r="M24" s="14"/>
    </row>
    <row r="25" spans="1:13" ht="25.5" customHeight="1">
      <c r="A25" s="256">
        <v>19</v>
      </c>
      <c r="B25" s="235" t="s">
        <v>177</v>
      </c>
      <c r="C25" s="236" t="s">
        <v>178</v>
      </c>
      <c r="D25" s="47">
        <v>5.8</v>
      </c>
      <c r="E25" s="47">
        <v>6.7</v>
      </c>
      <c r="F25" s="47">
        <v>6.6</v>
      </c>
      <c r="G25" s="47">
        <v>6.3</v>
      </c>
      <c r="H25" s="47">
        <v>6</v>
      </c>
      <c r="I25" s="191">
        <f t="shared" si="2"/>
        <v>6.056521739130435</v>
      </c>
      <c r="J25" s="85" t="str">
        <f t="shared" si="0"/>
        <v>TB.Kh¸</v>
      </c>
      <c r="K25" s="150">
        <v>8</v>
      </c>
      <c r="L25" s="184" t="str">
        <f t="shared" si="1"/>
        <v>Tèt</v>
      </c>
      <c r="M25" s="14"/>
    </row>
    <row r="26" spans="1:13" ht="25.5" customHeight="1">
      <c r="A26" s="256">
        <v>20</v>
      </c>
      <c r="B26" s="235" t="s">
        <v>179</v>
      </c>
      <c r="C26" s="236" t="s">
        <v>83</v>
      </c>
      <c r="D26" s="47">
        <v>7.4</v>
      </c>
      <c r="E26" s="47">
        <v>6.7</v>
      </c>
      <c r="F26" s="47">
        <v>6.8</v>
      </c>
      <c r="G26" s="47">
        <v>6.3</v>
      </c>
      <c r="H26" s="47">
        <v>7.2</v>
      </c>
      <c r="I26" s="191">
        <f t="shared" si="2"/>
        <v>7.134782608695652</v>
      </c>
      <c r="J26" s="85" t="str">
        <f t="shared" si="0"/>
        <v>Kh¸</v>
      </c>
      <c r="K26" s="150">
        <v>8</v>
      </c>
      <c r="L26" s="184" t="str">
        <f t="shared" si="1"/>
        <v>Tèt</v>
      </c>
      <c r="M26" s="14"/>
    </row>
    <row r="27" spans="1:13" ht="25.5" customHeight="1">
      <c r="A27" s="256">
        <v>21</v>
      </c>
      <c r="B27" s="235" t="s">
        <v>175</v>
      </c>
      <c r="C27" s="236" t="s">
        <v>182</v>
      </c>
      <c r="D27" s="47">
        <v>7.5</v>
      </c>
      <c r="E27" s="47">
        <v>7.4</v>
      </c>
      <c r="F27" s="47">
        <v>6.6</v>
      </c>
      <c r="G27" s="47">
        <v>7</v>
      </c>
      <c r="H27" s="47">
        <v>7.6</v>
      </c>
      <c r="I27" s="191">
        <f t="shared" si="2"/>
        <v>7.378260869565217</v>
      </c>
      <c r="J27" s="85" t="str">
        <f t="shared" si="0"/>
        <v>Kh¸</v>
      </c>
      <c r="K27" s="150">
        <v>8.5</v>
      </c>
      <c r="L27" s="184" t="str">
        <f t="shared" si="1"/>
        <v>Tèt</v>
      </c>
      <c r="M27" s="14"/>
    </row>
    <row r="28" spans="1:13" ht="25.5" customHeight="1">
      <c r="A28" s="256">
        <v>22</v>
      </c>
      <c r="B28" s="235" t="s">
        <v>170</v>
      </c>
      <c r="C28" s="236" t="s">
        <v>182</v>
      </c>
      <c r="D28" s="47">
        <v>5.7</v>
      </c>
      <c r="E28" s="47">
        <v>5</v>
      </c>
      <c r="F28" s="47">
        <v>6.9</v>
      </c>
      <c r="G28" s="47">
        <v>5.7</v>
      </c>
      <c r="H28" s="47">
        <v>5.6</v>
      </c>
      <c r="I28" s="191">
        <f t="shared" si="2"/>
        <v>5.700000000000001</v>
      </c>
      <c r="J28" s="85" t="str">
        <f t="shared" si="0"/>
        <v>Trung b×nh</v>
      </c>
      <c r="K28" s="150">
        <v>6</v>
      </c>
      <c r="L28" s="184" t="str">
        <f t="shared" si="1"/>
        <v>TB.Kh¸</v>
      </c>
      <c r="M28" s="14"/>
    </row>
    <row r="29" spans="1:13" ht="25.5" customHeight="1">
      <c r="A29" s="256">
        <v>23</v>
      </c>
      <c r="B29" s="235" t="s">
        <v>144</v>
      </c>
      <c r="C29" s="236" t="s">
        <v>185</v>
      </c>
      <c r="D29" s="47">
        <v>7.5</v>
      </c>
      <c r="E29" s="47">
        <v>6.7</v>
      </c>
      <c r="F29" s="47">
        <v>7.2</v>
      </c>
      <c r="G29" s="47">
        <v>6</v>
      </c>
      <c r="H29" s="47">
        <v>7.2</v>
      </c>
      <c r="I29" s="191">
        <f t="shared" si="2"/>
        <v>7.2</v>
      </c>
      <c r="J29" s="85" t="str">
        <f t="shared" si="0"/>
        <v>Kh¸</v>
      </c>
      <c r="K29" s="150">
        <v>8</v>
      </c>
      <c r="L29" s="184" t="str">
        <f t="shared" si="1"/>
        <v>Tèt</v>
      </c>
      <c r="M29" s="14"/>
    </row>
    <row r="30" spans="1:13" ht="25.5" customHeight="1">
      <c r="A30" s="257">
        <v>24</v>
      </c>
      <c r="B30" s="265" t="s">
        <v>186</v>
      </c>
      <c r="C30" s="266" t="s">
        <v>187</v>
      </c>
      <c r="D30" s="40">
        <v>6.9</v>
      </c>
      <c r="E30" s="40">
        <v>6.7</v>
      </c>
      <c r="F30" s="40">
        <v>7.1</v>
      </c>
      <c r="G30" s="40">
        <v>7</v>
      </c>
      <c r="H30" s="40">
        <v>7</v>
      </c>
      <c r="I30" s="192">
        <f t="shared" si="2"/>
        <v>6.913043478260869</v>
      </c>
      <c r="J30" s="86" t="str">
        <f t="shared" si="0"/>
        <v>TB.Kh¸</v>
      </c>
      <c r="K30" s="185">
        <v>8</v>
      </c>
      <c r="L30" s="186" t="str">
        <f t="shared" si="1"/>
        <v>Tèt</v>
      </c>
      <c r="M30" s="15"/>
    </row>
    <row r="31" spans="1:13" ht="25.5" customHeight="1">
      <c r="A31" s="258">
        <v>25</v>
      </c>
      <c r="B31" s="267" t="s">
        <v>188</v>
      </c>
      <c r="C31" s="268" t="s">
        <v>189</v>
      </c>
      <c r="D31" s="49">
        <v>6.5</v>
      </c>
      <c r="E31" s="49">
        <v>6</v>
      </c>
      <c r="F31" s="49">
        <v>7.1</v>
      </c>
      <c r="G31" s="49">
        <v>6.3</v>
      </c>
      <c r="H31" s="49">
        <v>6.2</v>
      </c>
      <c r="I31" s="193">
        <f t="shared" si="2"/>
        <v>6.430434782608696</v>
      </c>
      <c r="J31" s="90" t="str">
        <f t="shared" si="0"/>
        <v>TB.Kh¸</v>
      </c>
      <c r="K31" s="188">
        <v>8</v>
      </c>
      <c r="L31" s="189" t="str">
        <f t="shared" si="1"/>
        <v>Tèt</v>
      </c>
      <c r="M31" s="16"/>
    </row>
    <row r="32" spans="1:13" ht="25.5" customHeight="1">
      <c r="A32" s="256">
        <v>26</v>
      </c>
      <c r="B32" s="235" t="s">
        <v>190</v>
      </c>
      <c r="C32" s="236" t="s">
        <v>191</v>
      </c>
      <c r="D32" s="47">
        <v>6.2</v>
      </c>
      <c r="E32" s="47">
        <v>5.6</v>
      </c>
      <c r="F32" s="47">
        <v>6.8</v>
      </c>
      <c r="G32" s="47">
        <v>6.4</v>
      </c>
      <c r="H32" s="47">
        <v>6.2</v>
      </c>
      <c r="I32" s="191">
        <f t="shared" si="2"/>
        <v>6.191304347826088</v>
      </c>
      <c r="J32" s="85" t="str">
        <f t="shared" si="0"/>
        <v>TB.Kh¸</v>
      </c>
      <c r="K32" s="150">
        <v>7</v>
      </c>
      <c r="L32" s="184" t="str">
        <f t="shared" si="1"/>
        <v>Kh¸</v>
      </c>
      <c r="M32" s="14"/>
    </row>
    <row r="33" spans="1:13" ht="25.5" customHeight="1">
      <c r="A33" s="256">
        <v>27</v>
      </c>
      <c r="B33" s="235" t="s">
        <v>192</v>
      </c>
      <c r="C33" s="236" t="s">
        <v>193</v>
      </c>
      <c r="D33" s="47">
        <v>6.3</v>
      </c>
      <c r="E33" s="47">
        <v>5</v>
      </c>
      <c r="F33" s="47">
        <v>6.3</v>
      </c>
      <c r="G33" s="47">
        <v>5.7</v>
      </c>
      <c r="H33" s="47">
        <v>6.8</v>
      </c>
      <c r="I33" s="191">
        <f t="shared" si="2"/>
        <v>6.143478260869564</v>
      </c>
      <c r="J33" s="85" t="str">
        <f t="shared" si="0"/>
        <v>TB.Kh¸</v>
      </c>
      <c r="K33" s="150">
        <v>6</v>
      </c>
      <c r="L33" s="184" t="str">
        <f t="shared" si="1"/>
        <v>TB.Kh¸</v>
      </c>
      <c r="M33" s="14"/>
    </row>
    <row r="34" spans="1:13" ht="25.5" customHeight="1">
      <c r="A34" s="256">
        <v>28</v>
      </c>
      <c r="B34" s="235" t="s">
        <v>194</v>
      </c>
      <c r="C34" s="236" t="s">
        <v>195</v>
      </c>
      <c r="D34" s="47">
        <v>6.4</v>
      </c>
      <c r="E34" s="47">
        <v>6.3</v>
      </c>
      <c r="F34" s="47">
        <v>7.3</v>
      </c>
      <c r="G34" s="47">
        <v>7</v>
      </c>
      <c r="H34" s="47">
        <v>6.7</v>
      </c>
      <c r="I34" s="191">
        <f t="shared" si="2"/>
        <v>6.556521739130434</v>
      </c>
      <c r="J34" s="85" t="str">
        <f t="shared" si="0"/>
        <v>TB.Kh¸</v>
      </c>
      <c r="K34" s="150">
        <v>8</v>
      </c>
      <c r="L34" s="184" t="str">
        <f t="shared" si="1"/>
        <v>Tèt</v>
      </c>
      <c r="M34" s="14"/>
    </row>
    <row r="35" spans="1:13" ht="25.5" customHeight="1">
      <c r="A35" s="256">
        <v>29</v>
      </c>
      <c r="B35" s="235" t="s">
        <v>173</v>
      </c>
      <c r="C35" s="236" t="s">
        <v>196</v>
      </c>
      <c r="D35" s="47">
        <v>7.4</v>
      </c>
      <c r="E35" s="47">
        <v>6.7</v>
      </c>
      <c r="F35" s="47">
        <v>6.8</v>
      </c>
      <c r="G35" s="47">
        <v>7</v>
      </c>
      <c r="H35" s="47">
        <v>7.2</v>
      </c>
      <c r="I35" s="191">
        <f t="shared" si="2"/>
        <v>7.195652173913044</v>
      </c>
      <c r="J35" s="85" t="str">
        <f t="shared" si="0"/>
        <v>Kh¸</v>
      </c>
      <c r="K35" s="150">
        <v>8</v>
      </c>
      <c r="L35" s="184" t="str">
        <f t="shared" si="1"/>
        <v>Tèt</v>
      </c>
      <c r="M35" s="14"/>
    </row>
    <row r="36" spans="1:13" ht="25.5" customHeight="1">
      <c r="A36" s="256">
        <v>30</v>
      </c>
      <c r="B36" s="235" t="s">
        <v>148</v>
      </c>
      <c r="C36" s="236" t="s">
        <v>197</v>
      </c>
      <c r="D36" s="47">
        <v>6.2</v>
      </c>
      <c r="E36" s="47">
        <v>7</v>
      </c>
      <c r="F36" s="47">
        <v>6.6</v>
      </c>
      <c r="G36" s="47">
        <v>7</v>
      </c>
      <c r="H36" s="47">
        <v>6.4</v>
      </c>
      <c r="I36" s="191">
        <f t="shared" si="2"/>
        <v>6.434782608695652</v>
      </c>
      <c r="J36" s="85" t="str">
        <f t="shared" si="0"/>
        <v>TB.Kh¸</v>
      </c>
      <c r="K36" s="150">
        <v>8</v>
      </c>
      <c r="L36" s="184" t="str">
        <f t="shared" si="1"/>
        <v>Tèt</v>
      </c>
      <c r="M36" s="14"/>
    </row>
    <row r="37" spans="1:13" ht="25.5" customHeight="1">
      <c r="A37" s="256">
        <v>31</v>
      </c>
      <c r="B37" s="235" t="s">
        <v>198</v>
      </c>
      <c r="C37" s="236" t="s">
        <v>199</v>
      </c>
      <c r="D37" s="47">
        <v>7.1</v>
      </c>
      <c r="E37" s="47">
        <v>7</v>
      </c>
      <c r="F37" s="47">
        <v>6.7</v>
      </c>
      <c r="G37" s="47">
        <v>7</v>
      </c>
      <c r="H37" s="47">
        <v>7.2</v>
      </c>
      <c r="I37" s="191">
        <f t="shared" si="2"/>
        <v>7.056521739130434</v>
      </c>
      <c r="J37" s="85" t="str">
        <f t="shared" si="0"/>
        <v>Kh¸</v>
      </c>
      <c r="K37" s="150">
        <v>8</v>
      </c>
      <c r="L37" s="184" t="str">
        <f t="shared" si="1"/>
        <v>Tèt</v>
      </c>
      <c r="M37" s="14"/>
    </row>
    <row r="38" spans="1:13" ht="25.5" customHeight="1">
      <c r="A38" s="256">
        <v>32</v>
      </c>
      <c r="B38" s="235" t="s">
        <v>200</v>
      </c>
      <c r="C38" s="236" t="s">
        <v>199</v>
      </c>
      <c r="D38" s="47">
        <v>7.1</v>
      </c>
      <c r="E38" s="47">
        <v>7</v>
      </c>
      <c r="F38" s="47">
        <v>7.6</v>
      </c>
      <c r="G38" s="47">
        <v>6.6</v>
      </c>
      <c r="H38" s="47">
        <v>7</v>
      </c>
      <c r="I38" s="191">
        <f t="shared" si="2"/>
        <v>7.07391304347826</v>
      </c>
      <c r="J38" s="85" t="str">
        <f t="shared" si="0"/>
        <v>Kh¸</v>
      </c>
      <c r="K38" s="150">
        <v>9</v>
      </c>
      <c r="L38" s="184" t="str">
        <f t="shared" si="1"/>
        <v>XuÊt s¾c</v>
      </c>
      <c r="M38" s="14"/>
    </row>
    <row r="39" spans="1:13" ht="25.5" customHeight="1">
      <c r="A39" s="256">
        <v>33</v>
      </c>
      <c r="B39" s="235" t="s">
        <v>201</v>
      </c>
      <c r="C39" s="236" t="s">
        <v>202</v>
      </c>
      <c r="D39" s="47">
        <v>7.4</v>
      </c>
      <c r="E39" s="47">
        <v>7</v>
      </c>
      <c r="F39" s="47">
        <v>6.8</v>
      </c>
      <c r="G39" s="47">
        <v>7</v>
      </c>
      <c r="H39" s="47">
        <v>7.2</v>
      </c>
      <c r="I39" s="191">
        <f t="shared" si="2"/>
        <v>7.234782608695652</v>
      </c>
      <c r="J39" s="85" t="str">
        <f t="shared" si="0"/>
        <v>Kh¸</v>
      </c>
      <c r="K39" s="150">
        <v>9</v>
      </c>
      <c r="L39" s="184" t="str">
        <f t="shared" si="1"/>
        <v>XuÊt s¾c</v>
      </c>
      <c r="M39" s="14"/>
    </row>
    <row r="40" spans="1:13" ht="25.5" customHeight="1">
      <c r="A40" s="256">
        <v>34</v>
      </c>
      <c r="B40" s="235" t="s">
        <v>203</v>
      </c>
      <c r="C40" s="236" t="s">
        <v>204</v>
      </c>
      <c r="D40" s="47">
        <v>7.1</v>
      </c>
      <c r="E40" s="47">
        <v>5.6</v>
      </c>
      <c r="F40" s="47">
        <v>6.6</v>
      </c>
      <c r="G40" s="47">
        <v>7</v>
      </c>
      <c r="H40" s="47">
        <v>7</v>
      </c>
      <c r="I40" s="191">
        <f t="shared" si="2"/>
        <v>6.839130434782609</v>
      </c>
      <c r="J40" s="85" t="str">
        <f t="shared" si="0"/>
        <v>TB.Kh¸</v>
      </c>
      <c r="K40" s="150">
        <v>8</v>
      </c>
      <c r="L40" s="184" t="str">
        <f t="shared" si="1"/>
        <v>Tèt</v>
      </c>
      <c r="M40" s="14"/>
    </row>
    <row r="41" spans="1:13" ht="25.5" customHeight="1">
      <c r="A41" s="256">
        <v>35</v>
      </c>
      <c r="B41" s="235" t="s">
        <v>205</v>
      </c>
      <c r="C41" s="236" t="s">
        <v>206</v>
      </c>
      <c r="D41" s="47">
        <v>5.7</v>
      </c>
      <c r="E41" s="47">
        <v>5.7</v>
      </c>
      <c r="F41" s="47">
        <v>6.8</v>
      </c>
      <c r="G41" s="47">
        <v>6</v>
      </c>
      <c r="H41" s="47">
        <v>5.8</v>
      </c>
      <c r="I41" s="191">
        <f t="shared" si="2"/>
        <v>5.834782608695653</v>
      </c>
      <c r="J41" s="85" t="str">
        <f t="shared" si="0"/>
        <v>Trung b×nh</v>
      </c>
      <c r="K41" s="150">
        <v>6</v>
      </c>
      <c r="L41" s="184" t="str">
        <f t="shared" si="1"/>
        <v>TB.Kh¸</v>
      </c>
      <c r="M41" s="14"/>
    </row>
    <row r="42" spans="1:13" ht="25.5" customHeight="1">
      <c r="A42" s="257">
        <v>36</v>
      </c>
      <c r="B42" s="265" t="s">
        <v>207</v>
      </c>
      <c r="C42" s="266" t="s">
        <v>208</v>
      </c>
      <c r="D42" s="40">
        <v>7.4</v>
      </c>
      <c r="E42" s="40">
        <v>6</v>
      </c>
      <c r="F42" s="40">
        <v>6</v>
      </c>
      <c r="G42" s="40">
        <v>7</v>
      </c>
      <c r="H42" s="40">
        <v>7.2</v>
      </c>
      <c r="I42" s="192">
        <f t="shared" si="2"/>
        <v>7.034782608695651</v>
      </c>
      <c r="J42" s="86" t="str">
        <f t="shared" si="0"/>
        <v>Kh¸</v>
      </c>
      <c r="K42" s="185">
        <v>8</v>
      </c>
      <c r="L42" s="186" t="str">
        <f t="shared" si="1"/>
        <v>Tèt</v>
      </c>
      <c r="M42" s="15"/>
    </row>
    <row r="43" spans="1:13" ht="18.75" customHeight="1">
      <c r="A43" s="27" t="s">
        <v>143</v>
      </c>
      <c r="D43" s="87" t="s">
        <v>603</v>
      </c>
      <c r="E43" s="61"/>
      <c r="I43" s="203" t="s">
        <v>675</v>
      </c>
      <c r="K43" s="87"/>
      <c r="L43" s="203" t="s">
        <v>674</v>
      </c>
      <c r="M43" s="203"/>
    </row>
    <row r="44" spans="1:14" ht="19.5" customHeight="1">
      <c r="A44" s="27"/>
      <c r="C44" s="87"/>
      <c r="D44" s="3"/>
      <c r="E44" s="3"/>
      <c r="G44" s="87"/>
      <c r="H44" s="61"/>
      <c r="J44" s="386" t="s">
        <v>550</v>
      </c>
      <c r="K44" s="386"/>
      <c r="L44" s="386"/>
      <c r="M44" s="386"/>
      <c r="N44" s="45"/>
    </row>
    <row r="45" spans="1:14" ht="17.25">
      <c r="A45" s="404" t="s">
        <v>3</v>
      </c>
      <c r="B45" s="404"/>
      <c r="C45" s="404"/>
      <c r="D45" s="404"/>
      <c r="E45" s="404" t="s">
        <v>516</v>
      </c>
      <c r="F45" s="404"/>
      <c r="G45" s="404"/>
      <c r="H45" s="404"/>
      <c r="I45" s="404"/>
      <c r="J45" s="404"/>
      <c r="K45" s="404" t="s">
        <v>7</v>
      </c>
      <c r="L45" s="404"/>
      <c r="M45" s="404"/>
      <c r="N45" s="46"/>
    </row>
    <row r="46" spans="6:8" ht="15.75">
      <c r="F46" s="31"/>
      <c r="G46" s="30"/>
      <c r="H46" s="30"/>
    </row>
    <row r="50" spans="1:14" ht="18.75">
      <c r="A50" s="447" t="s">
        <v>49</v>
      </c>
      <c r="B50" s="447"/>
      <c r="C50" s="447"/>
      <c r="D50" s="447"/>
      <c r="E50" s="447" t="s">
        <v>6</v>
      </c>
      <c r="F50" s="447"/>
      <c r="G50" s="447"/>
      <c r="H50" s="447"/>
      <c r="I50" s="447"/>
      <c r="J50" s="447"/>
      <c r="K50" s="447" t="s">
        <v>50</v>
      </c>
      <c r="L50" s="447"/>
      <c r="M50" s="447"/>
      <c r="N50" s="34"/>
    </row>
    <row r="51" spans="1:14" ht="12.75">
      <c r="A51" s="35"/>
      <c r="B51" s="35"/>
      <c r="C51" s="35"/>
      <c r="D51" s="35"/>
      <c r="E51" s="35"/>
      <c r="F51" s="402"/>
      <c r="G51" s="402"/>
      <c r="H51" s="402"/>
      <c r="I51" s="36"/>
      <c r="J51" s="36"/>
      <c r="K51" s="36"/>
      <c r="L51" s="36"/>
      <c r="M51" s="36"/>
      <c r="N51" s="44"/>
    </row>
    <row r="52" spans="1:14" ht="15">
      <c r="A52" s="37" t="s">
        <v>585</v>
      </c>
      <c r="C52" s="2"/>
      <c r="E52" s="2" t="s">
        <v>587</v>
      </c>
      <c r="F52" s="9"/>
      <c r="G52" s="37"/>
      <c r="K52" s="444" t="s">
        <v>602</v>
      </c>
      <c r="L52" s="445"/>
      <c r="M52" s="445"/>
      <c r="N52" s="44"/>
    </row>
    <row r="53" spans="1:13" ht="14.25">
      <c r="A53" s="37" t="s">
        <v>586</v>
      </c>
      <c r="D53" s="29"/>
      <c r="E53" s="2" t="s">
        <v>601</v>
      </c>
      <c r="K53" s="446"/>
      <c r="L53" s="446"/>
      <c r="M53" s="446"/>
    </row>
    <row r="54" spans="1:13" ht="12.75">
      <c r="A54" s="200"/>
      <c r="I54" s="3"/>
      <c r="J54" s="3"/>
      <c r="K54" s="3"/>
      <c r="L54" s="3"/>
      <c r="M54" s="3"/>
    </row>
    <row r="55" ht="14.25">
      <c r="A55" s="29"/>
    </row>
  </sheetData>
  <mergeCells count="22">
    <mergeCell ref="I5:I6"/>
    <mergeCell ref="K5:K6"/>
    <mergeCell ref="M5:M6"/>
    <mergeCell ref="B5:C6"/>
    <mergeCell ref="L5:L6"/>
    <mergeCell ref="J5:J6"/>
    <mergeCell ref="A45:D45"/>
    <mergeCell ref="A50:D50"/>
    <mergeCell ref="E50:J50"/>
    <mergeCell ref="A1:H1"/>
    <mergeCell ref="I1:M1"/>
    <mergeCell ref="A2:M2"/>
    <mergeCell ref="A4:M4"/>
    <mergeCell ref="B3:C3"/>
    <mergeCell ref="I3:M3"/>
    <mergeCell ref="A5:A6"/>
    <mergeCell ref="J44:M44"/>
    <mergeCell ref="K52:M53"/>
    <mergeCell ref="K45:M45"/>
    <mergeCell ref="K50:M50"/>
    <mergeCell ref="E45:J45"/>
    <mergeCell ref="F51:H51"/>
  </mergeCells>
  <printOptions/>
  <pageMargins left="0.4" right="0.4" top="0.48" bottom="0.5" header="0.49" footer="0.5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R7" sqref="R7"/>
    </sheetView>
  </sheetViews>
  <sheetFormatPr defaultColWidth="9.140625" defaultRowHeight="12.75"/>
  <cols>
    <col min="1" max="1" width="4.28125" style="0" customWidth="1"/>
    <col min="2" max="2" width="16.421875" style="0" customWidth="1"/>
    <col min="3" max="3" width="8.421875" style="0" customWidth="1"/>
    <col min="4" max="14" width="4.7109375" style="0" customWidth="1"/>
    <col min="15" max="15" width="5.7109375" style="0" customWidth="1"/>
    <col min="16" max="16" width="9.421875" style="0" customWidth="1"/>
    <col min="17" max="17" width="6.8515625" style="0" customWidth="1"/>
    <col min="18" max="18" width="10.421875" style="0" customWidth="1"/>
    <col min="19" max="19" width="24.7109375" style="0" customWidth="1"/>
  </cols>
  <sheetData>
    <row r="1" spans="1:19" ht="51.75" customHeight="1">
      <c r="A1" s="390" t="s">
        <v>507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149"/>
      <c r="M1" s="149"/>
      <c r="N1" s="149"/>
      <c r="O1" s="392" t="s">
        <v>506</v>
      </c>
      <c r="P1" s="393"/>
      <c r="Q1" s="393"/>
      <c r="R1" s="393"/>
      <c r="S1" s="393"/>
    </row>
    <row r="2" spans="1:19" ht="43.5" customHeight="1">
      <c r="A2" s="411" t="s">
        <v>590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6.5">
      <c r="A3" s="431" t="s">
        <v>591</v>
      </c>
      <c r="B3" s="431"/>
      <c r="C3" s="431"/>
      <c r="D3" s="431"/>
      <c r="E3" s="431"/>
      <c r="F3" s="181"/>
      <c r="G3" s="181"/>
      <c r="H3" s="181"/>
      <c r="I3" s="181"/>
      <c r="J3" s="181"/>
      <c r="K3" s="181"/>
      <c r="L3" s="181"/>
      <c r="M3" s="181"/>
      <c r="N3" s="181"/>
      <c r="O3" s="431" t="s">
        <v>509</v>
      </c>
      <c r="P3" s="431"/>
      <c r="Q3" s="431"/>
      <c r="R3" s="431"/>
      <c r="S3" s="431"/>
    </row>
    <row r="4" spans="1:19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</row>
    <row r="5" spans="1:19" ht="27.75" customHeight="1">
      <c r="A5" s="413" t="s">
        <v>0</v>
      </c>
      <c r="B5" s="435" t="s">
        <v>505</v>
      </c>
      <c r="C5" s="436"/>
      <c r="D5" s="168" t="s">
        <v>15</v>
      </c>
      <c r="E5" s="168" t="s">
        <v>16</v>
      </c>
      <c r="F5" s="168" t="s">
        <v>17</v>
      </c>
      <c r="G5" s="168" t="s">
        <v>18</v>
      </c>
      <c r="H5" s="159" t="s">
        <v>19</v>
      </c>
      <c r="I5" s="159" t="s">
        <v>20</v>
      </c>
      <c r="J5" s="159" t="s">
        <v>21</v>
      </c>
      <c r="K5" s="384" t="s">
        <v>22</v>
      </c>
      <c r="L5" s="384" t="s">
        <v>23</v>
      </c>
      <c r="M5" s="384" t="s">
        <v>24</v>
      </c>
      <c r="N5" s="384" t="s">
        <v>25</v>
      </c>
      <c r="O5" s="439" t="s">
        <v>140</v>
      </c>
      <c r="P5" s="415" t="s">
        <v>464</v>
      </c>
      <c r="Q5" s="415" t="s">
        <v>141</v>
      </c>
      <c r="R5" s="415" t="s">
        <v>142</v>
      </c>
      <c r="S5" s="416" t="s">
        <v>2</v>
      </c>
    </row>
    <row r="6" spans="1:19" ht="18.75" customHeight="1">
      <c r="A6" s="413"/>
      <c r="B6" s="437"/>
      <c r="C6" s="438"/>
      <c r="D6" s="11">
        <v>2</v>
      </c>
      <c r="E6" s="11">
        <v>3</v>
      </c>
      <c r="F6" s="11">
        <v>3</v>
      </c>
      <c r="G6" s="11">
        <v>3</v>
      </c>
      <c r="H6" s="12">
        <v>3</v>
      </c>
      <c r="I6" s="12">
        <v>3</v>
      </c>
      <c r="J6" s="12">
        <v>2</v>
      </c>
      <c r="K6" s="93">
        <v>2</v>
      </c>
      <c r="L6" s="93">
        <v>3</v>
      </c>
      <c r="M6" s="93">
        <v>3</v>
      </c>
      <c r="N6" s="93">
        <v>3</v>
      </c>
      <c r="O6" s="450"/>
      <c r="P6" s="414"/>
      <c r="Q6" s="414"/>
      <c r="R6" s="415"/>
      <c r="S6" s="416"/>
    </row>
    <row r="7" spans="1:19" ht="24" customHeight="1">
      <c r="A7" s="10">
        <v>1</v>
      </c>
      <c r="B7" s="275" t="s">
        <v>467</v>
      </c>
      <c r="C7" s="276" t="s">
        <v>9</v>
      </c>
      <c r="D7" s="151">
        <v>7</v>
      </c>
      <c r="E7" s="151">
        <v>7</v>
      </c>
      <c r="F7" s="151">
        <v>7.2</v>
      </c>
      <c r="G7" s="151">
        <v>7.2</v>
      </c>
      <c r="H7" s="151">
        <v>7</v>
      </c>
      <c r="I7" s="151">
        <v>7.4</v>
      </c>
      <c r="J7" s="151">
        <v>7</v>
      </c>
      <c r="K7" s="151">
        <v>7</v>
      </c>
      <c r="L7" s="152">
        <v>6.7</v>
      </c>
      <c r="M7" s="152">
        <v>7.3</v>
      </c>
      <c r="N7" s="152">
        <v>5</v>
      </c>
      <c r="O7" s="17">
        <f>(D7*$D$6+E7*$E$6+F7*$F$6+G7*$G$6+H7*$H$6+I7*$I$6+J7*$J$6+K7*$K$6+L7*$L$6+M7*$M$6+N7*$N$6)/SUM($D$6:$N$6)</f>
        <v>6.88</v>
      </c>
      <c r="P7" s="84" t="str">
        <f>IF(O7&lt;3,"KÐm",IF(O7&lt;5,"YÕu",IF(O7&lt;6,"Trung b×nh",IF(O7&lt;7,"TB.Kh¸",IF(O7&lt;8,"Kh¸","Giái")))))</f>
        <v>TB.Kh¸</v>
      </c>
      <c r="Q7" s="146">
        <v>8</v>
      </c>
      <c r="R7" s="157" t="str">
        <f>IF(Q7&lt;5,"YÕu",IF(Q7&lt;6,"Trung b×nh",IF(Q7&lt;7,"TB.Kh¸",IF(Q7&lt;8,"Kh¸",IF(Q7&lt;9,"Tèt","XuÊt s¾c")))))</f>
        <v>Tèt</v>
      </c>
      <c r="S7" s="13"/>
    </row>
    <row r="8" spans="1:19" ht="24" customHeight="1">
      <c r="A8" s="5">
        <v>2</v>
      </c>
      <c r="B8" s="135" t="s">
        <v>468</v>
      </c>
      <c r="C8" s="164" t="s">
        <v>11</v>
      </c>
      <c r="D8" s="154">
        <v>6.6</v>
      </c>
      <c r="E8" s="154">
        <v>6.8</v>
      </c>
      <c r="F8" s="154">
        <v>6.7</v>
      </c>
      <c r="G8" s="154">
        <v>6.6</v>
      </c>
      <c r="H8" s="154">
        <v>7</v>
      </c>
      <c r="I8" s="154">
        <v>7.4</v>
      </c>
      <c r="J8" s="154">
        <v>7</v>
      </c>
      <c r="K8" s="154">
        <v>6.6</v>
      </c>
      <c r="L8" s="155">
        <v>6.7</v>
      </c>
      <c r="M8" s="155">
        <v>7.1</v>
      </c>
      <c r="N8" s="155">
        <v>5</v>
      </c>
      <c r="O8" s="18">
        <f>(D8*$D$6+E8*$E$6+F8*$F$6+G8*$G$6+H8*$H$6+I8*$I$6+J8*$J$6+K8*$K$6+L8*$L$6+M8*$M$6+N8*$N$6)/SUM($D$6:$N$6)</f>
        <v>6.676666666666665</v>
      </c>
      <c r="P8" s="85" t="str">
        <f>IF(O8&lt;3,"KÐm",IF(O8&lt;5,"YÕu",IF(O8&lt;6,"Trung b×nh",IF(O8&lt;7,"TB.Kh¸",IF(O8&lt;8,"Kh¸","Giái")))))</f>
        <v>TB.Kh¸</v>
      </c>
      <c r="Q8" s="147">
        <v>7</v>
      </c>
      <c r="R8" s="184" t="str">
        <f>IF(Q8&lt;5,"YÕu",IF(Q8&lt;6,"Trung b×nh",IF(Q8&lt;7,"TB.Kh¸",IF(Q8&lt;8,"Kh¸",IF(Q8&lt;9,"Tèt","XuÊt s¾c")))))</f>
        <v>Kh¸</v>
      </c>
      <c r="S8" s="14"/>
    </row>
    <row r="9" spans="1:19" ht="24" customHeight="1">
      <c r="A9" s="5">
        <v>3</v>
      </c>
      <c r="B9" s="135" t="s">
        <v>469</v>
      </c>
      <c r="C9" s="164" t="s">
        <v>470</v>
      </c>
      <c r="D9" s="154">
        <v>7.6</v>
      </c>
      <c r="E9" s="154">
        <v>7</v>
      </c>
      <c r="F9" s="154">
        <v>7.4</v>
      </c>
      <c r="G9" s="154">
        <v>7</v>
      </c>
      <c r="H9" s="154">
        <v>8.6</v>
      </c>
      <c r="I9" s="154">
        <v>8.4</v>
      </c>
      <c r="J9" s="154">
        <v>8</v>
      </c>
      <c r="K9" s="154">
        <v>7.6</v>
      </c>
      <c r="L9" s="155">
        <v>6.7</v>
      </c>
      <c r="M9" s="155">
        <v>7.1</v>
      </c>
      <c r="N9" s="155">
        <v>6.3</v>
      </c>
      <c r="O9" s="18">
        <f>(D9*$D$6+E9*$E$6+F9*$F$6+G9*$G$6+H9*$H$6+I9*$I$6+J9*$J$6+K9*$K$6+L9*$L$6+M9*$M$6+N9*$N$6)/SUM($D$6:$N$6)</f>
        <v>7.3966666666666665</v>
      </c>
      <c r="P9" s="85" t="str">
        <f>IF(O9&lt;3,"KÐm",IF(O9&lt;5,"YÕu",IF(O9&lt;6,"Trung b×nh",IF(O9&lt;7,"TB.Kh¸",IF(O9&lt;8,"Kh¸","Giái")))))</f>
        <v>Kh¸</v>
      </c>
      <c r="Q9" s="147">
        <v>8.5</v>
      </c>
      <c r="R9" s="184" t="str">
        <f>IF(Q9&lt;5,"YÕu",IF(Q9&lt;6,"Trung b×nh",IF(Q9&lt;7,"TB.Kh¸",IF(Q9&lt;8,"Kh¸",IF(Q9&lt;9,"Tèt","XuÊt s¾c")))))</f>
        <v>Tèt</v>
      </c>
      <c r="S9" s="14"/>
    </row>
    <row r="10" spans="1:19" ht="24" customHeight="1">
      <c r="A10" s="5">
        <v>4</v>
      </c>
      <c r="B10" s="135" t="s">
        <v>471</v>
      </c>
      <c r="C10" s="164" t="s">
        <v>86</v>
      </c>
      <c r="D10" s="154">
        <v>7</v>
      </c>
      <c r="E10" s="154">
        <v>7.8</v>
      </c>
      <c r="F10" s="154">
        <v>7.8</v>
      </c>
      <c r="G10" s="155">
        <v>7.6</v>
      </c>
      <c r="H10" s="154">
        <v>8.4</v>
      </c>
      <c r="I10" s="154">
        <v>8.6</v>
      </c>
      <c r="J10" s="154">
        <v>7.4</v>
      </c>
      <c r="K10" s="154">
        <v>7</v>
      </c>
      <c r="L10" s="155">
        <v>6.7</v>
      </c>
      <c r="M10" s="155">
        <v>7</v>
      </c>
      <c r="N10" s="155">
        <v>6.6</v>
      </c>
      <c r="O10" s="18">
        <f>(D10*$D$6+E10*$E$6+F10*$F$6+G10*$G$6+H10*$H$6+I10*$I$6+J10*$J$6+K10*$K$6+L10*$L$6+M10*$M$6+N10*$N$6)/SUM($D$6:$N$6)</f>
        <v>7.4766666666666675</v>
      </c>
      <c r="P10" s="85" t="str">
        <f>IF(O10&lt;3,"KÐm",IF(O10&lt;5,"YÕu",IF(O10&lt;6,"Trung b×nh",IF(O10&lt;7,"TB.Kh¸",IF(O10&lt;8,"Kh¸","Giái")))))</f>
        <v>Kh¸</v>
      </c>
      <c r="Q10" s="147">
        <v>9</v>
      </c>
      <c r="R10" s="184" t="str">
        <f>IF(Q10&lt;5,"YÕu",IF(Q10&lt;6,"Trung b×nh",IF(Q10&lt;7,"TB.Kh¸",IF(Q10&lt;8,"Kh¸",IF(Q10&lt;9,"Tèt","XuÊt s¾c")))))</f>
        <v>XuÊt s¾c</v>
      </c>
      <c r="S10" s="14"/>
    </row>
    <row r="11" spans="1:19" ht="24" customHeight="1">
      <c r="A11" s="62">
        <v>5</v>
      </c>
      <c r="B11" s="136" t="s">
        <v>472</v>
      </c>
      <c r="C11" s="279" t="s">
        <v>473</v>
      </c>
      <c r="D11" s="161">
        <v>7</v>
      </c>
      <c r="E11" s="161">
        <v>6.4</v>
      </c>
      <c r="F11" s="161">
        <v>7.2</v>
      </c>
      <c r="G11" s="180">
        <v>6.6</v>
      </c>
      <c r="H11" s="161">
        <v>7</v>
      </c>
      <c r="I11" s="161">
        <v>7.4</v>
      </c>
      <c r="J11" s="161">
        <v>7.6</v>
      </c>
      <c r="K11" s="161">
        <v>7</v>
      </c>
      <c r="L11" s="180">
        <v>6.6</v>
      </c>
      <c r="M11" s="180">
        <v>7.4</v>
      </c>
      <c r="N11" s="180">
        <v>5</v>
      </c>
      <c r="O11" s="60">
        <f>(D11*$D$6+E11*$E$6+F11*$F$6+G11*$G$6+H11*$H$6+I11*$I$6+J11*$J$6+K11*$K$6+L11*$L$6+M11*$M$6+N11*$N$6)/SUM($D$6:$N$6)</f>
        <v>6.8</v>
      </c>
      <c r="P11" s="86" t="str">
        <f>IF(O11&lt;3,"KÐm",IF(O11&lt;5,"YÕu",IF(O11&lt;6,"Trung b×nh",IF(O11&lt;7,"TB.Kh¸",IF(O11&lt;8,"Kh¸","Giái")))))</f>
        <v>TB.Kh¸</v>
      </c>
      <c r="Q11" s="163">
        <v>7.5</v>
      </c>
      <c r="R11" s="186" t="str">
        <f>IF(Q11&lt;5,"YÕu",IF(Q11&lt;6,"Trung b×nh",IF(Q11&lt;7,"TB.Kh¸",IF(Q11&lt;8,"Kh¸",IF(Q11&lt;9,"Tèt","XuÊt s¾c")))))</f>
        <v>Kh¸</v>
      </c>
      <c r="S11" s="15"/>
    </row>
    <row r="12" spans="1:20" ht="16.5">
      <c r="A12" s="27" t="s">
        <v>143</v>
      </c>
      <c r="C12" s="87" t="s">
        <v>680</v>
      </c>
      <c r="D12" s="3"/>
      <c r="E12" s="3"/>
      <c r="G12" s="87" t="s">
        <v>681</v>
      </c>
      <c r="H12" s="61"/>
      <c r="I12" s="61"/>
      <c r="K12" s="61"/>
      <c r="L12" s="61"/>
      <c r="M12" s="61"/>
      <c r="N12" s="61"/>
      <c r="O12" s="45"/>
      <c r="P12" s="87"/>
      <c r="Q12" s="87"/>
      <c r="R12" s="44"/>
      <c r="T12" s="45"/>
    </row>
    <row r="13" spans="1:20" ht="16.5">
      <c r="A13" s="27"/>
      <c r="C13" s="87"/>
      <c r="D13" s="3"/>
      <c r="E13" s="3"/>
      <c r="F13" s="87"/>
      <c r="G13" s="61"/>
      <c r="H13" s="61"/>
      <c r="I13" s="61"/>
      <c r="J13" s="87"/>
      <c r="K13" s="61"/>
      <c r="L13" s="61"/>
      <c r="M13" s="61"/>
      <c r="N13" s="61"/>
      <c r="O13" s="45"/>
      <c r="P13" s="45"/>
      <c r="Q13" s="386" t="s">
        <v>550</v>
      </c>
      <c r="R13" s="386"/>
      <c r="S13" s="386"/>
      <c r="T13" s="45"/>
    </row>
    <row r="14" spans="1:20" ht="17.25">
      <c r="A14" s="404" t="s">
        <v>3</v>
      </c>
      <c r="B14" s="404"/>
      <c r="C14" s="404"/>
      <c r="D14" s="404"/>
      <c r="E14" s="46"/>
      <c r="F14" s="404" t="s">
        <v>465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6"/>
      <c r="Q14" s="404" t="s">
        <v>7</v>
      </c>
      <c r="R14" s="404"/>
      <c r="S14" s="404"/>
      <c r="T14" s="46"/>
    </row>
    <row r="15" spans="6:10" ht="15.75">
      <c r="F15" s="31"/>
      <c r="G15" s="30"/>
      <c r="H15" s="30"/>
      <c r="I15" s="30"/>
      <c r="J15" s="30"/>
    </row>
    <row r="16" ht="12.75">
      <c r="I16" t="s">
        <v>138</v>
      </c>
    </row>
    <row r="19" spans="1:20" ht="18.75">
      <c r="A19" s="449" t="s">
        <v>49</v>
      </c>
      <c r="B19" s="449"/>
      <c r="C19" s="449"/>
      <c r="D19" s="449"/>
      <c r="E19" s="88"/>
      <c r="F19" s="449" t="s">
        <v>6</v>
      </c>
      <c r="G19" s="449"/>
      <c r="H19" s="449"/>
      <c r="I19" s="449"/>
      <c r="J19" s="449"/>
      <c r="K19" s="449"/>
      <c r="L19" s="449"/>
      <c r="M19" s="449"/>
      <c r="N19" s="449"/>
      <c r="O19" s="449"/>
      <c r="P19" s="88"/>
      <c r="Q19" s="449" t="s">
        <v>50</v>
      </c>
      <c r="R19" s="449"/>
      <c r="S19" s="449"/>
      <c r="T19" s="34"/>
    </row>
    <row r="20" spans="1:20" ht="14.25">
      <c r="A20" s="37" t="s">
        <v>589</v>
      </c>
      <c r="F20" s="37" t="s">
        <v>595</v>
      </c>
      <c r="G20" s="37"/>
      <c r="K20" s="37"/>
      <c r="L20" s="37"/>
      <c r="M20" s="37"/>
      <c r="N20" s="37"/>
      <c r="O20" s="37" t="s">
        <v>677</v>
      </c>
      <c r="Q20" s="29"/>
      <c r="R20" s="37"/>
      <c r="T20" s="44"/>
    </row>
    <row r="21" spans="1:17" ht="14.25">
      <c r="A21" s="37" t="s">
        <v>592</v>
      </c>
      <c r="D21" s="63"/>
      <c r="F21" s="37" t="s">
        <v>523</v>
      </c>
      <c r="O21" s="37" t="s">
        <v>678</v>
      </c>
      <c r="Q21" s="37"/>
    </row>
    <row r="22" spans="1:15" ht="14.25">
      <c r="A22" s="37" t="s">
        <v>593</v>
      </c>
      <c r="F22" s="37" t="s">
        <v>596</v>
      </c>
      <c r="O22" s="37" t="s">
        <v>679</v>
      </c>
    </row>
    <row r="23" spans="1:6" ht="14.25">
      <c r="A23" s="37" t="s">
        <v>594</v>
      </c>
      <c r="F23" s="37" t="s">
        <v>676</v>
      </c>
    </row>
  </sheetData>
  <mergeCells count="20">
    <mergeCell ref="A1:K1"/>
    <mergeCell ref="O1:S1"/>
    <mergeCell ref="A2:S2"/>
    <mergeCell ref="A3:E3"/>
    <mergeCell ref="O3:S3"/>
    <mergeCell ref="A4:S4"/>
    <mergeCell ref="A5:A6"/>
    <mergeCell ref="O5:O6"/>
    <mergeCell ref="Q13:S13"/>
    <mergeCell ref="P5:P6"/>
    <mergeCell ref="S5:S6"/>
    <mergeCell ref="B5:C6"/>
    <mergeCell ref="R5:R6"/>
    <mergeCell ref="Q5:Q6"/>
    <mergeCell ref="A14:D14"/>
    <mergeCell ref="A19:D19"/>
    <mergeCell ref="Q14:S14"/>
    <mergeCell ref="Q19:S19"/>
    <mergeCell ref="F19:O19"/>
    <mergeCell ref="F14:O14"/>
  </mergeCells>
  <printOptions/>
  <pageMargins left="0.53" right="0.53" top="0.33" bottom="0.37" header="0.29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4">
      <pane ySplit="1860" topLeftCell="BM10" activePane="bottomLeft" state="split"/>
      <selection pane="topLeft" activeCell="A4" sqref="A4"/>
      <selection pane="bottomLeft" activeCell="A7" sqref="A7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8.00390625" style="0" customWidth="1"/>
    <col min="4" max="31" width="3.28125" style="0" customWidth="1"/>
    <col min="32" max="32" width="4.7109375" style="0" customWidth="1"/>
    <col min="33" max="33" width="6.140625" style="0" customWidth="1"/>
    <col min="34" max="34" width="8.57421875" style="0" customWidth="1"/>
    <col min="35" max="35" width="30.140625" style="0" customWidth="1"/>
  </cols>
  <sheetData>
    <row r="1" spans="1:35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 t="s">
        <v>35</v>
      </c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</row>
    <row r="2" spans="1:35" ht="24.75">
      <c r="A2" s="411" t="s">
        <v>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</row>
    <row r="3" spans="1:35" ht="21">
      <c r="A3" s="412" t="s">
        <v>510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</row>
    <row r="4" spans="1:35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</row>
    <row r="5" spans="1:35" ht="48.75" customHeight="1">
      <c r="A5" s="413" t="s">
        <v>0</v>
      </c>
      <c r="B5" s="417" t="s">
        <v>8</v>
      </c>
      <c r="C5" s="418"/>
      <c r="D5" s="307" t="s">
        <v>15</v>
      </c>
      <c r="E5" s="307" t="s">
        <v>16</v>
      </c>
      <c r="F5" s="307" t="s">
        <v>17</v>
      </c>
      <c r="G5" s="50" t="s">
        <v>18</v>
      </c>
      <c r="H5" s="308" t="s">
        <v>19</v>
      </c>
      <c r="I5" s="51" t="s">
        <v>20</v>
      </c>
      <c r="J5" s="308" t="s">
        <v>21</v>
      </c>
      <c r="K5" s="308" t="s">
        <v>22</v>
      </c>
      <c r="L5" s="308" t="s">
        <v>23</v>
      </c>
      <c r="M5" s="308" t="s">
        <v>24</v>
      </c>
      <c r="N5" s="308" t="s">
        <v>25</v>
      </c>
      <c r="O5" s="308" t="s">
        <v>26</v>
      </c>
      <c r="P5" s="51" t="s">
        <v>27</v>
      </c>
      <c r="Q5" s="51" t="s">
        <v>28</v>
      </c>
      <c r="R5" s="308" t="s">
        <v>29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51" t="s">
        <v>61</v>
      </c>
      <c r="AF5" s="414" t="s">
        <v>4</v>
      </c>
      <c r="AG5" s="415" t="s">
        <v>47</v>
      </c>
      <c r="AH5" s="415" t="s">
        <v>1</v>
      </c>
      <c r="AI5" s="416" t="s">
        <v>2</v>
      </c>
    </row>
    <row r="6" spans="1:35" ht="18.75" customHeight="1">
      <c r="A6" s="413"/>
      <c r="B6" s="418"/>
      <c r="C6" s="418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2</v>
      </c>
      <c r="J6" s="12">
        <v>2</v>
      </c>
      <c r="K6" s="12">
        <v>6</v>
      </c>
      <c r="L6" s="12">
        <v>2</v>
      </c>
      <c r="M6" s="12">
        <v>2</v>
      </c>
      <c r="N6" s="12">
        <v>2</v>
      </c>
      <c r="O6" s="80">
        <v>3</v>
      </c>
      <c r="P6" s="12">
        <v>6</v>
      </c>
      <c r="Q6" s="12">
        <v>1</v>
      </c>
      <c r="R6" s="12">
        <v>4</v>
      </c>
      <c r="S6" s="12">
        <v>3</v>
      </c>
      <c r="T6" s="12">
        <v>6</v>
      </c>
      <c r="U6" s="12">
        <v>9</v>
      </c>
      <c r="V6" s="12">
        <v>6</v>
      </c>
      <c r="W6" s="12">
        <v>6</v>
      </c>
      <c r="X6" s="12">
        <v>8</v>
      </c>
      <c r="Y6" s="12">
        <v>5</v>
      </c>
      <c r="Z6" s="12">
        <v>12</v>
      </c>
      <c r="AA6" s="12">
        <v>3</v>
      </c>
      <c r="AB6" s="12">
        <v>4</v>
      </c>
      <c r="AC6" s="12">
        <v>4</v>
      </c>
      <c r="AD6" s="12">
        <v>4</v>
      </c>
      <c r="AE6" s="12">
        <v>3</v>
      </c>
      <c r="AF6" s="414"/>
      <c r="AG6" s="415"/>
      <c r="AH6" s="415"/>
      <c r="AI6" s="416"/>
    </row>
    <row r="7" spans="1:35" ht="15.75">
      <c r="A7" s="10">
        <v>1</v>
      </c>
      <c r="B7" s="111" t="s">
        <v>231</v>
      </c>
      <c r="C7" s="112" t="s">
        <v>147</v>
      </c>
      <c r="D7" s="21">
        <v>6</v>
      </c>
      <c r="E7" s="21">
        <v>6.7</v>
      </c>
      <c r="F7" s="21">
        <v>6</v>
      </c>
      <c r="G7" s="53"/>
      <c r="H7" s="21">
        <v>6.8</v>
      </c>
      <c r="I7" s="52"/>
      <c r="J7" s="52">
        <v>5</v>
      </c>
      <c r="K7" s="52">
        <v>6.2</v>
      </c>
      <c r="L7" s="52">
        <v>5.4</v>
      </c>
      <c r="M7" s="52">
        <v>5</v>
      </c>
      <c r="N7" s="52">
        <v>5.4</v>
      </c>
      <c r="O7" s="21">
        <v>5.3</v>
      </c>
      <c r="P7" s="52"/>
      <c r="Q7" s="52"/>
      <c r="R7" s="21">
        <v>5</v>
      </c>
      <c r="S7" s="52"/>
      <c r="T7" s="52"/>
      <c r="U7" s="52"/>
      <c r="V7" s="52"/>
      <c r="W7" s="53"/>
      <c r="X7" s="53"/>
      <c r="Y7" s="53"/>
      <c r="Z7" s="53"/>
      <c r="AA7" s="53"/>
      <c r="AB7" s="53"/>
      <c r="AC7" s="53"/>
      <c r="AD7" s="53"/>
      <c r="AE7" s="53"/>
      <c r="AF7" s="17">
        <f aca="true" t="shared" si="0" ref="AF7:AF24">(D7*$D$6+E7*$E$6+H7*$H$6+G7*$G$6+F7*$F$6+I7*$I$6+J7*$J$6+K7*$K$6+L7*$L$6+M7*$M$6+N7*$N$6+O7*$O$6+P7*$P$6+Q7*$Q$6+R7*$R$6+S7*$S$6+T7*$T$6+U7*$U$6+V7*$V$6)/SUM($D$6:$V$6)</f>
        <v>2.4446153846153846</v>
      </c>
      <c r="AG7" s="19">
        <v>7.5</v>
      </c>
      <c r="AH7" s="41" t="str">
        <f aca="true" t="shared" si="1" ref="AH7:AH24">IF(AF7&lt;5,"YÕu",IF(AF7&lt;6,"Trung b×nh","TB.Kh¸"))</f>
        <v>YÕu</v>
      </c>
      <c r="AI7" s="13"/>
    </row>
    <row r="8" spans="1:35" ht="15.75">
      <c r="A8" s="10">
        <v>2</v>
      </c>
      <c r="B8" s="113" t="s">
        <v>232</v>
      </c>
      <c r="C8" s="114" t="s">
        <v>233</v>
      </c>
      <c r="D8" s="23">
        <v>5.3</v>
      </c>
      <c r="E8" s="23">
        <v>7</v>
      </c>
      <c r="F8" s="23">
        <v>6.3</v>
      </c>
      <c r="G8" s="48"/>
      <c r="H8" s="23">
        <v>6.4</v>
      </c>
      <c r="I8" s="47"/>
      <c r="J8" s="47">
        <v>5.4</v>
      </c>
      <c r="K8" s="47">
        <v>5.7</v>
      </c>
      <c r="L8" s="47">
        <v>6.4</v>
      </c>
      <c r="M8" s="47">
        <v>5</v>
      </c>
      <c r="N8" s="47">
        <v>6.4</v>
      </c>
      <c r="O8" s="47">
        <v>6</v>
      </c>
      <c r="P8" s="47"/>
      <c r="Q8" s="47"/>
      <c r="R8" s="47">
        <v>6</v>
      </c>
      <c r="S8" s="47"/>
      <c r="T8" s="47"/>
      <c r="U8" s="47"/>
      <c r="V8" s="47"/>
      <c r="W8" s="48"/>
      <c r="X8" s="48"/>
      <c r="Y8" s="48"/>
      <c r="Z8" s="48"/>
      <c r="AA8" s="48"/>
      <c r="AB8" s="48"/>
      <c r="AC8" s="48"/>
      <c r="AD8" s="48"/>
      <c r="AE8" s="48"/>
      <c r="AF8" s="18">
        <f t="shared" si="0"/>
        <v>2.5569230769230766</v>
      </c>
      <c r="AG8" s="20">
        <v>6.8</v>
      </c>
      <c r="AH8" s="42" t="str">
        <f t="shared" si="1"/>
        <v>YÕu</v>
      </c>
      <c r="AI8" s="14"/>
    </row>
    <row r="9" spans="1:38" ht="15.75">
      <c r="A9" s="10">
        <v>3</v>
      </c>
      <c r="B9" s="113" t="s">
        <v>236</v>
      </c>
      <c r="C9" s="114" t="s">
        <v>139</v>
      </c>
      <c r="D9" s="23">
        <v>5.6</v>
      </c>
      <c r="E9" s="23">
        <v>6.7</v>
      </c>
      <c r="F9" s="23">
        <v>6.7</v>
      </c>
      <c r="G9" s="48"/>
      <c r="H9" s="23">
        <v>6.4</v>
      </c>
      <c r="I9" s="47"/>
      <c r="J9" s="47">
        <v>5.4</v>
      </c>
      <c r="K9" s="47">
        <v>6.9</v>
      </c>
      <c r="L9" s="47">
        <v>6</v>
      </c>
      <c r="M9" s="47">
        <v>6</v>
      </c>
      <c r="N9" s="47">
        <v>7</v>
      </c>
      <c r="O9" s="47">
        <v>6.3</v>
      </c>
      <c r="P9" s="47"/>
      <c r="Q9" s="47"/>
      <c r="R9" s="47">
        <v>6.2</v>
      </c>
      <c r="S9" s="47"/>
      <c r="T9" s="47"/>
      <c r="U9" s="4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18">
        <f t="shared" si="0"/>
        <v>2.7430769230769236</v>
      </c>
      <c r="AG9" s="20">
        <v>9</v>
      </c>
      <c r="AH9" s="42" t="str">
        <f t="shared" si="1"/>
        <v>YÕu</v>
      </c>
      <c r="AI9" s="14"/>
      <c r="AK9" s="144"/>
      <c r="AL9" t="s">
        <v>456</v>
      </c>
    </row>
    <row r="10" spans="1:38" ht="15.75">
      <c r="A10" s="10">
        <v>4</v>
      </c>
      <c r="B10" s="113" t="s">
        <v>237</v>
      </c>
      <c r="C10" s="114" t="s">
        <v>10</v>
      </c>
      <c r="D10" s="23">
        <v>5.7</v>
      </c>
      <c r="E10" s="23">
        <v>8.3</v>
      </c>
      <c r="F10" s="23">
        <v>6.3</v>
      </c>
      <c r="G10" s="48"/>
      <c r="H10" s="47">
        <v>5</v>
      </c>
      <c r="I10" s="47"/>
      <c r="J10" s="47">
        <v>6.3</v>
      </c>
      <c r="K10" s="47">
        <v>6.7</v>
      </c>
      <c r="L10" s="47">
        <v>6</v>
      </c>
      <c r="M10" s="47">
        <v>5.6</v>
      </c>
      <c r="N10" s="47">
        <v>6.4</v>
      </c>
      <c r="O10" s="47">
        <v>5.4</v>
      </c>
      <c r="P10" s="47"/>
      <c r="Q10" s="47"/>
      <c r="R10" s="47">
        <v>5.7</v>
      </c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18">
        <f t="shared" si="0"/>
        <v>2.6676923076923083</v>
      </c>
      <c r="AG10" s="20">
        <v>5.8</v>
      </c>
      <c r="AH10" s="42" t="str">
        <f t="shared" si="1"/>
        <v>YÕu</v>
      </c>
      <c r="AI10" s="14"/>
      <c r="AK10" s="141"/>
      <c r="AL10" t="s">
        <v>459</v>
      </c>
    </row>
    <row r="11" spans="1:38" ht="16.5" customHeight="1">
      <c r="A11" s="10">
        <v>5</v>
      </c>
      <c r="B11" s="113" t="s">
        <v>238</v>
      </c>
      <c r="C11" s="114" t="s">
        <v>239</v>
      </c>
      <c r="D11" s="23">
        <v>5.6</v>
      </c>
      <c r="E11" s="23">
        <v>7.4</v>
      </c>
      <c r="F11" s="23">
        <v>6.7</v>
      </c>
      <c r="G11" s="48"/>
      <c r="H11" s="47">
        <v>5</v>
      </c>
      <c r="I11" s="47"/>
      <c r="J11" s="47">
        <v>6.2</v>
      </c>
      <c r="K11" s="47">
        <v>5.6</v>
      </c>
      <c r="L11" s="47">
        <v>5.4</v>
      </c>
      <c r="M11" s="238">
        <v>5.6</v>
      </c>
      <c r="N11" s="47">
        <v>5.8</v>
      </c>
      <c r="O11" s="47">
        <v>5.3</v>
      </c>
      <c r="P11" s="47"/>
      <c r="Q11" s="47"/>
      <c r="R11" s="238">
        <v>5.8</v>
      </c>
      <c r="S11" s="47"/>
      <c r="T11" s="47"/>
      <c r="U11" s="47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18">
        <f t="shared" si="0"/>
        <v>2.5092307692307685</v>
      </c>
      <c r="AG11" s="20">
        <v>7.5</v>
      </c>
      <c r="AH11" s="42" t="str">
        <f t="shared" si="1"/>
        <v>YÕu</v>
      </c>
      <c r="AI11" s="14"/>
      <c r="AK11" s="143"/>
      <c r="AL11" t="s">
        <v>460</v>
      </c>
    </row>
    <row r="12" spans="1:35" ht="15.75">
      <c r="A12" s="10">
        <v>6</v>
      </c>
      <c r="B12" s="113" t="s">
        <v>240</v>
      </c>
      <c r="C12" s="114" t="s">
        <v>239</v>
      </c>
      <c r="D12" s="23">
        <v>6</v>
      </c>
      <c r="E12" s="23">
        <v>6.6</v>
      </c>
      <c r="F12" s="23">
        <v>6</v>
      </c>
      <c r="G12" s="48"/>
      <c r="H12" s="23">
        <v>6.8</v>
      </c>
      <c r="I12" s="47"/>
      <c r="J12" s="47">
        <v>6.3</v>
      </c>
      <c r="K12" s="47">
        <v>6</v>
      </c>
      <c r="L12" s="47">
        <v>5.4</v>
      </c>
      <c r="M12" s="47">
        <v>5.4</v>
      </c>
      <c r="N12" s="47">
        <v>6.2</v>
      </c>
      <c r="O12" s="47">
        <v>5.7</v>
      </c>
      <c r="P12" s="47"/>
      <c r="Q12" s="47"/>
      <c r="R12" s="47">
        <v>7.3</v>
      </c>
      <c r="S12" s="47"/>
      <c r="T12" s="47"/>
      <c r="U12" s="47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18">
        <f t="shared" si="0"/>
        <v>2.6599999999999997</v>
      </c>
      <c r="AG12" s="20">
        <v>6</v>
      </c>
      <c r="AH12" s="42" t="str">
        <f t="shared" si="1"/>
        <v>YÕu</v>
      </c>
      <c r="AI12" s="14"/>
    </row>
    <row r="13" spans="1:35" ht="15.75">
      <c r="A13" s="10">
        <v>7</v>
      </c>
      <c r="B13" s="113" t="s">
        <v>241</v>
      </c>
      <c r="C13" s="114" t="s">
        <v>242</v>
      </c>
      <c r="D13" s="23">
        <v>5.7</v>
      </c>
      <c r="E13" s="23">
        <v>7</v>
      </c>
      <c r="F13" s="23">
        <v>6.7</v>
      </c>
      <c r="G13" s="48"/>
      <c r="H13" s="23">
        <v>6.8</v>
      </c>
      <c r="I13" s="47"/>
      <c r="J13" s="47">
        <v>6.4</v>
      </c>
      <c r="K13" s="47">
        <v>6.6</v>
      </c>
      <c r="L13" s="47">
        <v>6</v>
      </c>
      <c r="M13" s="47">
        <v>6</v>
      </c>
      <c r="N13" s="47">
        <v>7</v>
      </c>
      <c r="O13" s="47">
        <v>6.1</v>
      </c>
      <c r="P13" s="47"/>
      <c r="Q13" s="47"/>
      <c r="R13" s="47">
        <v>7.6</v>
      </c>
      <c r="S13" s="47"/>
      <c r="T13" s="47"/>
      <c r="U13" s="47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18">
        <f t="shared" si="0"/>
        <v>2.841538461538462</v>
      </c>
      <c r="AG13" s="20">
        <v>6.8</v>
      </c>
      <c r="AH13" s="42" t="str">
        <f t="shared" si="1"/>
        <v>YÕu</v>
      </c>
      <c r="AI13" s="14"/>
    </row>
    <row r="14" spans="1:35" ht="15.75">
      <c r="A14" s="10">
        <v>8</v>
      </c>
      <c r="B14" s="113" t="s">
        <v>243</v>
      </c>
      <c r="C14" s="114" t="s">
        <v>244</v>
      </c>
      <c r="D14" s="23">
        <v>5.6</v>
      </c>
      <c r="E14" s="23">
        <v>7.9</v>
      </c>
      <c r="F14" s="23">
        <v>7</v>
      </c>
      <c r="G14" s="48"/>
      <c r="H14" s="23">
        <v>6</v>
      </c>
      <c r="I14" s="47"/>
      <c r="J14" s="47">
        <v>5.7</v>
      </c>
      <c r="K14" s="47">
        <v>5.6</v>
      </c>
      <c r="L14" s="47">
        <v>6.6</v>
      </c>
      <c r="M14" s="47">
        <v>6</v>
      </c>
      <c r="N14" s="47">
        <v>6</v>
      </c>
      <c r="O14" s="47">
        <v>5.4</v>
      </c>
      <c r="P14" s="47"/>
      <c r="Q14" s="47"/>
      <c r="R14" s="47">
        <v>6</v>
      </c>
      <c r="S14" s="47"/>
      <c r="T14" s="47"/>
      <c r="U14" s="47"/>
      <c r="V14" s="47"/>
      <c r="W14" s="48"/>
      <c r="X14" s="48"/>
      <c r="Y14" s="48"/>
      <c r="Z14" s="48"/>
      <c r="AA14" s="48"/>
      <c r="AB14" s="48"/>
      <c r="AC14" s="48"/>
      <c r="AD14" s="48"/>
      <c r="AE14" s="48"/>
      <c r="AF14" s="18">
        <f t="shared" si="0"/>
        <v>2.6061538461538456</v>
      </c>
      <c r="AG14" s="20">
        <v>6</v>
      </c>
      <c r="AH14" s="42" t="str">
        <f t="shared" si="1"/>
        <v>YÕu</v>
      </c>
      <c r="AI14" s="14"/>
    </row>
    <row r="15" spans="1:35" ht="15.75">
      <c r="A15" s="10">
        <v>9</v>
      </c>
      <c r="B15" s="113" t="s">
        <v>245</v>
      </c>
      <c r="C15" s="114" t="s">
        <v>246</v>
      </c>
      <c r="D15" s="23">
        <v>6</v>
      </c>
      <c r="E15" s="23">
        <v>7.6</v>
      </c>
      <c r="F15" s="23">
        <v>7</v>
      </c>
      <c r="G15" s="48"/>
      <c r="H15" s="23">
        <v>6</v>
      </c>
      <c r="I15" s="47"/>
      <c r="J15" s="47">
        <v>6.2</v>
      </c>
      <c r="K15" s="47">
        <v>6.4</v>
      </c>
      <c r="L15" s="47">
        <v>6.4</v>
      </c>
      <c r="M15" s="47">
        <v>5.8</v>
      </c>
      <c r="N15" s="47">
        <v>7</v>
      </c>
      <c r="O15" s="47">
        <v>5.3</v>
      </c>
      <c r="P15" s="47"/>
      <c r="Q15" s="47"/>
      <c r="R15" s="47">
        <v>6.8</v>
      </c>
      <c r="S15" s="47"/>
      <c r="T15" s="47"/>
      <c r="U15" s="47"/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18">
        <f t="shared" si="0"/>
        <v>2.761538461538461</v>
      </c>
      <c r="AG15" s="20">
        <v>6</v>
      </c>
      <c r="AH15" s="42" t="str">
        <f t="shared" si="1"/>
        <v>YÕu</v>
      </c>
      <c r="AI15" s="14"/>
    </row>
    <row r="16" spans="1:35" ht="15.75">
      <c r="A16" s="10">
        <v>10</v>
      </c>
      <c r="B16" s="113" t="s">
        <v>247</v>
      </c>
      <c r="C16" s="114" t="s">
        <v>248</v>
      </c>
      <c r="D16" s="26">
        <v>5.6</v>
      </c>
      <c r="E16" s="26">
        <v>7.9</v>
      </c>
      <c r="F16" s="26">
        <v>6.7</v>
      </c>
      <c r="G16" s="48"/>
      <c r="H16" s="26">
        <v>6</v>
      </c>
      <c r="I16" s="47"/>
      <c r="J16" s="40">
        <v>5.9</v>
      </c>
      <c r="K16" s="40">
        <v>6</v>
      </c>
      <c r="L16" s="40">
        <v>5.4</v>
      </c>
      <c r="M16" s="40">
        <v>5.8</v>
      </c>
      <c r="N16" s="40">
        <v>6</v>
      </c>
      <c r="O16" s="40">
        <v>5.7</v>
      </c>
      <c r="P16" s="47"/>
      <c r="Q16" s="47"/>
      <c r="R16" s="40">
        <v>6</v>
      </c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18">
        <f t="shared" si="0"/>
        <v>2.6107692307692307</v>
      </c>
      <c r="AG16" s="20">
        <v>7.5</v>
      </c>
      <c r="AH16" s="42" t="str">
        <f t="shared" si="1"/>
        <v>YÕu</v>
      </c>
      <c r="AI16" s="14"/>
    </row>
    <row r="17" spans="1:35" ht="15.75">
      <c r="A17" s="10">
        <v>11</v>
      </c>
      <c r="B17" s="113" t="s">
        <v>249</v>
      </c>
      <c r="C17" s="114" t="s">
        <v>250</v>
      </c>
      <c r="D17" s="25">
        <v>5.7</v>
      </c>
      <c r="E17" s="25">
        <v>7.1</v>
      </c>
      <c r="F17" s="25">
        <v>7</v>
      </c>
      <c r="G17" s="48"/>
      <c r="H17" s="25">
        <v>6.4</v>
      </c>
      <c r="I17" s="47"/>
      <c r="J17" s="49">
        <v>7</v>
      </c>
      <c r="K17" s="49">
        <v>5</v>
      </c>
      <c r="L17" s="49">
        <v>6</v>
      </c>
      <c r="M17" s="49">
        <v>5.6</v>
      </c>
      <c r="N17" s="263">
        <v>7</v>
      </c>
      <c r="O17" s="49">
        <v>5.4</v>
      </c>
      <c r="P17" s="47"/>
      <c r="Q17" s="47"/>
      <c r="R17" s="49">
        <v>6</v>
      </c>
      <c r="S17" s="47"/>
      <c r="T17" s="47"/>
      <c r="U17" s="47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18">
        <f t="shared" si="0"/>
        <v>2.5753846153846154</v>
      </c>
      <c r="AG17" s="20">
        <v>8</v>
      </c>
      <c r="AH17" s="42" t="str">
        <f t="shared" si="1"/>
        <v>YÕu</v>
      </c>
      <c r="AI17" s="14"/>
    </row>
    <row r="18" spans="1:35" ht="15.75" customHeight="1">
      <c r="A18" s="10">
        <v>12</v>
      </c>
      <c r="B18" s="117" t="s">
        <v>253</v>
      </c>
      <c r="C18" s="118" t="s">
        <v>254</v>
      </c>
      <c r="D18" s="23">
        <v>5.7</v>
      </c>
      <c r="E18" s="23">
        <v>6.9</v>
      </c>
      <c r="F18" s="23">
        <v>6.7</v>
      </c>
      <c r="G18" s="48"/>
      <c r="H18" s="23">
        <v>6.4</v>
      </c>
      <c r="I18" s="47"/>
      <c r="J18" s="47">
        <v>7</v>
      </c>
      <c r="K18" s="47">
        <v>6</v>
      </c>
      <c r="L18" s="47">
        <v>6.7</v>
      </c>
      <c r="M18" s="47">
        <v>5</v>
      </c>
      <c r="N18" s="47">
        <v>5.6</v>
      </c>
      <c r="O18" s="238">
        <v>5.7</v>
      </c>
      <c r="P18" s="47"/>
      <c r="Q18" s="47"/>
      <c r="R18" s="238">
        <v>5.8</v>
      </c>
      <c r="S18" s="47"/>
      <c r="T18" s="47"/>
      <c r="U18" s="47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18">
        <f t="shared" si="0"/>
        <v>2.6138461538461537</v>
      </c>
      <c r="AG18" s="20">
        <v>7</v>
      </c>
      <c r="AH18" s="42" t="str">
        <f t="shared" si="1"/>
        <v>YÕu</v>
      </c>
      <c r="AI18" s="14"/>
    </row>
    <row r="19" spans="1:35" ht="15.75">
      <c r="A19" s="10">
        <v>13</v>
      </c>
      <c r="B19" s="113" t="s">
        <v>255</v>
      </c>
      <c r="C19" s="114" t="s">
        <v>84</v>
      </c>
      <c r="D19" s="23">
        <v>5.7</v>
      </c>
      <c r="E19" s="23">
        <v>8.3</v>
      </c>
      <c r="F19" s="23">
        <v>6.7</v>
      </c>
      <c r="G19" s="48"/>
      <c r="H19" s="23">
        <v>6.8</v>
      </c>
      <c r="I19" s="47"/>
      <c r="J19" s="47">
        <v>5.7</v>
      </c>
      <c r="K19" s="47">
        <v>7.6</v>
      </c>
      <c r="L19" s="47">
        <v>6.4</v>
      </c>
      <c r="M19" s="47">
        <v>6.4</v>
      </c>
      <c r="N19" s="47">
        <v>6</v>
      </c>
      <c r="O19" s="47">
        <v>6.1</v>
      </c>
      <c r="P19" s="47"/>
      <c r="Q19" s="47"/>
      <c r="R19" s="47">
        <v>8</v>
      </c>
      <c r="S19" s="47"/>
      <c r="T19" s="47"/>
      <c r="U19" s="47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18">
        <f t="shared" si="0"/>
        <v>2.97076923076923</v>
      </c>
      <c r="AG19" s="20"/>
      <c r="AH19" s="42" t="str">
        <f t="shared" si="1"/>
        <v>YÕu</v>
      </c>
      <c r="AI19" s="14"/>
    </row>
    <row r="20" spans="1:35" ht="15.75">
      <c r="A20" s="10">
        <v>14</v>
      </c>
      <c r="B20" s="113" t="s">
        <v>256</v>
      </c>
      <c r="C20" s="114" t="s">
        <v>187</v>
      </c>
      <c r="D20" s="23">
        <v>5.3</v>
      </c>
      <c r="E20" s="23">
        <v>7.3</v>
      </c>
      <c r="F20" s="23">
        <v>6</v>
      </c>
      <c r="G20" s="48"/>
      <c r="H20" s="23">
        <v>6.4</v>
      </c>
      <c r="I20" s="47"/>
      <c r="J20" s="47">
        <v>6.9</v>
      </c>
      <c r="K20" s="47">
        <v>5.8</v>
      </c>
      <c r="L20" s="47">
        <v>6.6</v>
      </c>
      <c r="M20" s="47">
        <v>7</v>
      </c>
      <c r="N20" s="47">
        <v>6.6</v>
      </c>
      <c r="O20" s="47">
        <v>5.4</v>
      </c>
      <c r="P20" s="47"/>
      <c r="Q20" s="47"/>
      <c r="R20" s="47">
        <v>6.3</v>
      </c>
      <c r="S20" s="47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18">
        <f t="shared" si="0"/>
        <v>2.6769230769230767</v>
      </c>
      <c r="AG20" s="20"/>
      <c r="AH20" s="42" t="str">
        <f t="shared" si="1"/>
        <v>YÕu</v>
      </c>
      <c r="AI20" s="14"/>
    </row>
    <row r="21" spans="1:35" ht="15.75">
      <c r="A21" s="10">
        <v>15</v>
      </c>
      <c r="B21" s="113" t="s">
        <v>257</v>
      </c>
      <c r="C21" s="114" t="s">
        <v>258</v>
      </c>
      <c r="D21" s="23">
        <v>5.7</v>
      </c>
      <c r="E21" s="23">
        <v>7.1</v>
      </c>
      <c r="F21" s="23">
        <v>6.3</v>
      </c>
      <c r="G21" s="48"/>
      <c r="H21" s="23">
        <v>6</v>
      </c>
      <c r="I21" s="47"/>
      <c r="J21" s="47">
        <v>6.2</v>
      </c>
      <c r="K21" s="47">
        <v>6.4</v>
      </c>
      <c r="L21" s="47">
        <v>6.6</v>
      </c>
      <c r="M21" s="47">
        <v>5.8</v>
      </c>
      <c r="N21" s="47">
        <v>6.8</v>
      </c>
      <c r="O21" s="47">
        <v>5.7</v>
      </c>
      <c r="P21" s="47"/>
      <c r="Q21" s="47"/>
      <c r="R21" s="47">
        <v>5.8</v>
      </c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18">
        <f t="shared" si="0"/>
        <v>2.672307692307692</v>
      </c>
      <c r="AG21" s="20"/>
      <c r="AH21" s="42" t="str">
        <f t="shared" si="1"/>
        <v>YÕu</v>
      </c>
      <c r="AI21" s="14"/>
    </row>
    <row r="22" spans="1:35" ht="15.75">
      <c r="A22" s="10">
        <v>16</v>
      </c>
      <c r="B22" s="113" t="s">
        <v>256</v>
      </c>
      <c r="C22" s="114" t="s">
        <v>195</v>
      </c>
      <c r="D22" s="23">
        <v>6</v>
      </c>
      <c r="E22" s="23">
        <v>7.4</v>
      </c>
      <c r="F22" s="23">
        <v>7</v>
      </c>
      <c r="G22" s="48"/>
      <c r="H22" s="23">
        <v>5.6</v>
      </c>
      <c r="I22" s="47"/>
      <c r="J22" s="47">
        <v>5.9</v>
      </c>
      <c r="K22" s="47">
        <v>5.8</v>
      </c>
      <c r="L22" s="47">
        <v>6.4</v>
      </c>
      <c r="M22" s="47">
        <v>5.6</v>
      </c>
      <c r="N22" s="47">
        <v>5</v>
      </c>
      <c r="O22" s="47">
        <v>5.4</v>
      </c>
      <c r="P22" s="47"/>
      <c r="Q22" s="47"/>
      <c r="R22" s="47">
        <v>6</v>
      </c>
      <c r="S22" s="47"/>
      <c r="T22" s="47"/>
      <c r="U22" s="47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18">
        <f t="shared" si="0"/>
        <v>2.572307692307692</v>
      </c>
      <c r="AG22" s="20"/>
      <c r="AH22" s="42" t="str">
        <f t="shared" si="1"/>
        <v>YÕu</v>
      </c>
      <c r="AI22" s="14"/>
    </row>
    <row r="23" spans="1:35" ht="15.75">
      <c r="A23" s="10">
        <v>17</v>
      </c>
      <c r="B23" s="113" t="s">
        <v>260</v>
      </c>
      <c r="C23" s="114" t="s">
        <v>261</v>
      </c>
      <c r="D23" s="23">
        <v>5.7</v>
      </c>
      <c r="E23" s="23">
        <v>7.6</v>
      </c>
      <c r="F23" s="23">
        <v>6</v>
      </c>
      <c r="G23" s="48"/>
      <c r="H23" s="47">
        <v>6</v>
      </c>
      <c r="I23" s="47"/>
      <c r="J23" s="47">
        <v>6.1</v>
      </c>
      <c r="K23" s="47">
        <v>6</v>
      </c>
      <c r="L23" s="47">
        <v>6</v>
      </c>
      <c r="M23" s="47">
        <v>6</v>
      </c>
      <c r="N23" s="47">
        <v>8</v>
      </c>
      <c r="O23" s="47">
        <v>5.3</v>
      </c>
      <c r="P23" s="47"/>
      <c r="Q23" s="47"/>
      <c r="R23" s="47">
        <v>6.1</v>
      </c>
      <c r="S23" s="47"/>
      <c r="T23" s="47"/>
      <c r="U23" s="47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18">
        <f t="shared" si="0"/>
        <v>2.6630769230769236</v>
      </c>
      <c r="AG23" s="20"/>
      <c r="AH23" s="42" t="str">
        <f t="shared" si="1"/>
        <v>YÕu</v>
      </c>
      <c r="AI23" s="14"/>
    </row>
    <row r="24" spans="1:35" ht="15.75">
      <c r="A24" s="10">
        <v>18</v>
      </c>
      <c r="B24" s="113" t="s">
        <v>262</v>
      </c>
      <c r="C24" s="114" t="s">
        <v>263</v>
      </c>
      <c r="D24" s="23">
        <v>5.6</v>
      </c>
      <c r="E24" s="23">
        <v>6</v>
      </c>
      <c r="F24" s="23">
        <v>5.7</v>
      </c>
      <c r="G24" s="48"/>
      <c r="H24" s="23">
        <v>6.8</v>
      </c>
      <c r="I24" s="47"/>
      <c r="J24" s="47">
        <v>6.9</v>
      </c>
      <c r="K24" s="47">
        <v>5.8</v>
      </c>
      <c r="L24" s="47">
        <v>6</v>
      </c>
      <c r="M24" s="47">
        <v>5.4</v>
      </c>
      <c r="N24" s="47">
        <v>6.6</v>
      </c>
      <c r="O24" s="23">
        <v>5</v>
      </c>
      <c r="P24" s="47"/>
      <c r="Q24" s="47"/>
      <c r="R24" s="23">
        <v>6.6</v>
      </c>
      <c r="S24" s="47"/>
      <c r="T24" s="47"/>
      <c r="U24" s="47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18">
        <f t="shared" si="0"/>
        <v>2.5753846153846154</v>
      </c>
      <c r="AG24" s="20"/>
      <c r="AH24" s="42" t="str">
        <f t="shared" si="1"/>
        <v>YÕu</v>
      </c>
      <c r="AI24" s="14"/>
    </row>
    <row r="25" spans="1:35" ht="15.75">
      <c r="A25" s="10">
        <v>19</v>
      </c>
      <c r="B25" s="113" t="s">
        <v>186</v>
      </c>
      <c r="C25" s="114" t="s">
        <v>228</v>
      </c>
      <c r="D25" s="47">
        <v>6</v>
      </c>
      <c r="E25" s="23">
        <v>6</v>
      </c>
      <c r="F25" s="23">
        <v>6</v>
      </c>
      <c r="G25" s="48"/>
      <c r="H25" s="23">
        <v>5.6</v>
      </c>
      <c r="I25" s="47"/>
      <c r="J25" s="47">
        <v>7</v>
      </c>
      <c r="K25" s="47">
        <v>5.8</v>
      </c>
      <c r="L25" s="47">
        <v>5.4</v>
      </c>
      <c r="M25" s="47">
        <v>5.8</v>
      </c>
      <c r="N25" s="47">
        <v>6</v>
      </c>
      <c r="O25" s="23">
        <v>5.4</v>
      </c>
      <c r="P25" s="47"/>
      <c r="Q25" s="47"/>
      <c r="R25" s="23">
        <v>5.6</v>
      </c>
      <c r="S25" s="47"/>
      <c r="T25" s="47"/>
      <c r="U25" s="47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18">
        <f aca="true" t="shared" si="2" ref="AF25:AF32">(D25*$D$6+E25*$E$6+H25*$H$6+G25*$G$6+F25*$F$6+I25*$I$6+J25*$J$6+K25*$K$6+L25*$L$6+M25*$M$6+N25*$N$6+O25*$O$6+P25*$P$6+Q25*$Q$6+R25*$R$6+S25*$S$6+T25*$T$6+U25*$U$6+V25*$V$6)/SUM($D$6:$V$6)</f>
        <v>2.513846153846154</v>
      </c>
      <c r="AG25" s="20"/>
      <c r="AH25" s="42" t="str">
        <f aca="true" t="shared" si="3" ref="AH25:AH32">IF(AF25&lt;5,"YÕu",IF(AF25&lt;6,"Trung b×nh","TB.Kh¸"))</f>
        <v>YÕu</v>
      </c>
      <c r="AI25" s="14" t="s">
        <v>461</v>
      </c>
    </row>
    <row r="26" spans="1:35" ht="15.75">
      <c r="A26" s="10">
        <v>20</v>
      </c>
      <c r="B26" s="113" t="s">
        <v>264</v>
      </c>
      <c r="C26" s="114" t="s">
        <v>86</v>
      </c>
      <c r="D26" s="23">
        <v>5.3</v>
      </c>
      <c r="E26" s="23">
        <v>8</v>
      </c>
      <c r="F26" s="23">
        <v>6</v>
      </c>
      <c r="G26" s="48"/>
      <c r="H26" s="23">
        <v>6.8</v>
      </c>
      <c r="I26" s="47"/>
      <c r="J26" s="40">
        <v>6.9</v>
      </c>
      <c r="K26" s="47">
        <v>6</v>
      </c>
      <c r="L26" s="47">
        <v>6</v>
      </c>
      <c r="M26" s="47">
        <v>6.2</v>
      </c>
      <c r="N26" s="47">
        <v>6.4</v>
      </c>
      <c r="O26" s="23">
        <v>5.4</v>
      </c>
      <c r="P26" s="47"/>
      <c r="Q26" s="47"/>
      <c r="R26" s="23">
        <v>6.2</v>
      </c>
      <c r="S26" s="47"/>
      <c r="T26" s="47"/>
      <c r="U26" s="47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18">
        <f t="shared" si="2"/>
        <v>2.6676923076923083</v>
      </c>
      <c r="AG26" s="20"/>
      <c r="AH26" s="42" t="str">
        <f t="shared" si="3"/>
        <v>YÕu</v>
      </c>
      <c r="AI26" s="14"/>
    </row>
    <row r="27" spans="1:35" ht="15.75">
      <c r="A27" s="10">
        <v>21</v>
      </c>
      <c r="B27" s="113" t="s">
        <v>249</v>
      </c>
      <c r="C27" s="114" t="s">
        <v>265</v>
      </c>
      <c r="D27" s="26">
        <v>6</v>
      </c>
      <c r="E27" s="26">
        <v>6.6</v>
      </c>
      <c r="F27" s="26">
        <v>5.7</v>
      </c>
      <c r="G27" s="48"/>
      <c r="H27" s="26">
        <v>5.6</v>
      </c>
      <c r="I27" s="47"/>
      <c r="J27" s="213">
        <v>5.9</v>
      </c>
      <c r="K27" s="40">
        <v>6</v>
      </c>
      <c r="L27" s="40">
        <v>5.8</v>
      </c>
      <c r="M27" s="40">
        <v>5</v>
      </c>
      <c r="N27" s="40">
        <v>7</v>
      </c>
      <c r="O27" s="26">
        <v>6.7</v>
      </c>
      <c r="P27" s="47"/>
      <c r="Q27" s="47"/>
      <c r="R27" s="26">
        <v>6</v>
      </c>
      <c r="S27" s="47"/>
      <c r="T27" s="47"/>
      <c r="U27" s="47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18">
        <f t="shared" si="2"/>
        <v>2.6107692307692307</v>
      </c>
      <c r="AG27" s="20"/>
      <c r="AH27" s="42" t="str">
        <f t="shared" si="3"/>
        <v>YÕu</v>
      </c>
      <c r="AI27" s="14"/>
    </row>
    <row r="28" spans="1:35" ht="15.75">
      <c r="A28" s="10">
        <v>22</v>
      </c>
      <c r="B28" s="113" t="s">
        <v>186</v>
      </c>
      <c r="C28" s="114" t="s">
        <v>266</v>
      </c>
      <c r="D28" s="25">
        <v>5.7</v>
      </c>
      <c r="E28" s="25">
        <v>7</v>
      </c>
      <c r="F28" s="25">
        <v>6</v>
      </c>
      <c r="G28" s="48"/>
      <c r="H28" s="25">
        <v>6.4</v>
      </c>
      <c r="I28" s="47"/>
      <c r="J28" s="49">
        <v>5.4</v>
      </c>
      <c r="K28" s="49">
        <v>6.6</v>
      </c>
      <c r="L28" s="49">
        <v>6.6</v>
      </c>
      <c r="M28" s="49">
        <v>5.8</v>
      </c>
      <c r="N28" s="49">
        <v>6.2</v>
      </c>
      <c r="O28" s="25">
        <v>5.7</v>
      </c>
      <c r="P28" s="47"/>
      <c r="Q28" s="47"/>
      <c r="R28" s="25">
        <v>7</v>
      </c>
      <c r="S28" s="47"/>
      <c r="T28" s="47"/>
      <c r="U28" s="47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18">
        <f t="shared" si="2"/>
        <v>2.715384615384615</v>
      </c>
      <c r="AG28" s="20"/>
      <c r="AH28" s="42" t="str">
        <f t="shared" si="3"/>
        <v>YÕu</v>
      </c>
      <c r="AI28" s="14"/>
    </row>
    <row r="29" spans="1:35" ht="15.75">
      <c r="A29" s="10">
        <v>23</v>
      </c>
      <c r="B29" s="113" t="s">
        <v>243</v>
      </c>
      <c r="C29" s="114" t="s">
        <v>206</v>
      </c>
      <c r="D29" s="23">
        <v>5.3</v>
      </c>
      <c r="E29" s="23">
        <v>7.9</v>
      </c>
      <c r="F29" s="23">
        <v>6.3</v>
      </c>
      <c r="G29" s="48"/>
      <c r="H29" s="23">
        <v>6.4</v>
      </c>
      <c r="I29" s="47"/>
      <c r="J29" s="47">
        <v>5.9</v>
      </c>
      <c r="K29" s="47">
        <v>6</v>
      </c>
      <c r="L29" s="47">
        <v>6.6</v>
      </c>
      <c r="M29" s="47">
        <v>7</v>
      </c>
      <c r="N29" s="47">
        <v>7.2</v>
      </c>
      <c r="O29" s="23">
        <v>5.4</v>
      </c>
      <c r="P29" s="47"/>
      <c r="Q29" s="47"/>
      <c r="R29" s="23">
        <v>6.8</v>
      </c>
      <c r="S29" s="47"/>
      <c r="T29" s="47"/>
      <c r="U29" s="47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18">
        <f t="shared" si="2"/>
        <v>2.7415384615384615</v>
      </c>
      <c r="AG29" s="20"/>
      <c r="AH29" s="42" t="str">
        <f t="shared" si="3"/>
        <v>YÕu</v>
      </c>
      <c r="AI29" s="14"/>
    </row>
    <row r="30" spans="1:35" ht="15.75">
      <c r="A30" s="10">
        <v>24</v>
      </c>
      <c r="B30" s="113" t="s">
        <v>186</v>
      </c>
      <c r="C30" s="114" t="s">
        <v>267</v>
      </c>
      <c r="D30" s="23">
        <v>6</v>
      </c>
      <c r="E30" s="23">
        <v>8</v>
      </c>
      <c r="F30" s="23">
        <v>6.3</v>
      </c>
      <c r="G30" s="48"/>
      <c r="H30" s="23">
        <v>5.6</v>
      </c>
      <c r="I30" s="47"/>
      <c r="J30" s="47">
        <v>6.2</v>
      </c>
      <c r="K30" s="47">
        <v>5</v>
      </c>
      <c r="L30" s="47">
        <v>6.6</v>
      </c>
      <c r="M30" s="47">
        <v>6</v>
      </c>
      <c r="N30" s="47">
        <v>5.8</v>
      </c>
      <c r="O30" s="23">
        <v>5.4</v>
      </c>
      <c r="P30" s="47"/>
      <c r="Q30" s="47"/>
      <c r="R30" s="23">
        <v>6.4</v>
      </c>
      <c r="S30" s="47"/>
      <c r="T30" s="47"/>
      <c r="U30" s="47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18">
        <f t="shared" si="2"/>
        <v>2.572307692307692</v>
      </c>
      <c r="AG30" s="20"/>
      <c r="AH30" s="42" t="str">
        <f t="shared" si="3"/>
        <v>YÕu</v>
      </c>
      <c r="AI30" s="14"/>
    </row>
    <row r="31" spans="1:35" ht="15.75">
      <c r="A31" s="10">
        <v>25</v>
      </c>
      <c r="B31" s="113" t="s">
        <v>251</v>
      </c>
      <c r="C31" s="114" t="s">
        <v>268</v>
      </c>
      <c r="D31" s="23">
        <v>5.7</v>
      </c>
      <c r="E31" s="23">
        <v>6.3</v>
      </c>
      <c r="F31" s="23">
        <v>6.7</v>
      </c>
      <c r="G31" s="48"/>
      <c r="H31" s="23">
        <v>6.4</v>
      </c>
      <c r="I31" s="47"/>
      <c r="J31" s="47">
        <v>6</v>
      </c>
      <c r="K31" s="47">
        <v>6.8</v>
      </c>
      <c r="L31" s="47">
        <v>6</v>
      </c>
      <c r="M31" s="238">
        <v>6</v>
      </c>
      <c r="N31" s="47">
        <v>6</v>
      </c>
      <c r="O31" s="23">
        <v>6.4</v>
      </c>
      <c r="P31" s="47"/>
      <c r="Q31" s="47"/>
      <c r="R31" s="23">
        <v>7</v>
      </c>
      <c r="S31" s="47"/>
      <c r="T31" s="47"/>
      <c r="U31" s="47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18">
        <f t="shared" si="2"/>
        <v>2.766153846153846</v>
      </c>
      <c r="AG31" s="20"/>
      <c r="AH31" s="42" t="str">
        <f t="shared" si="3"/>
        <v>YÕu</v>
      </c>
      <c r="AI31" s="14"/>
    </row>
    <row r="32" spans="1:35" ht="15.75">
      <c r="A32" s="10">
        <v>26</v>
      </c>
      <c r="B32" s="115" t="s">
        <v>198</v>
      </c>
      <c r="C32" s="116" t="s">
        <v>206</v>
      </c>
      <c r="D32" s="26">
        <v>6</v>
      </c>
      <c r="E32" s="26">
        <v>6.3</v>
      </c>
      <c r="F32" s="26">
        <v>6.3</v>
      </c>
      <c r="G32" s="48"/>
      <c r="H32" s="26">
        <v>5.6</v>
      </c>
      <c r="I32" s="47"/>
      <c r="J32" s="213">
        <v>6.9</v>
      </c>
      <c r="K32" s="239">
        <v>5.3</v>
      </c>
      <c r="L32" s="40">
        <v>5.4</v>
      </c>
      <c r="M32" s="239">
        <v>6.6</v>
      </c>
      <c r="N32" s="40">
        <v>5.6</v>
      </c>
      <c r="O32" s="26">
        <v>5.4</v>
      </c>
      <c r="P32" s="47"/>
      <c r="Q32" s="47"/>
      <c r="R32" s="26">
        <v>5.3</v>
      </c>
      <c r="S32" s="47"/>
      <c r="T32" s="47"/>
      <c r="U32" s="47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18">
        <f t="shared" si="2"/>
        <v>2.476923076923077</v>
      </c>
      <c r="AG32" s="20"/>
      <c r="AH32" s="42" t="str">
        <f t="shared" si="3"/>
        <v>YÕu</v>
      </c>
      <c r="AI32" s="14"/>
    </row>
    <row r="33" spans="1:36" ht="16.5">
      <c r="A33" s="27" t="s">
        <v>51</v>
      </c>
      <c r="C33" s="8"/>
      <c r="D33" s="3"/>
      <c r="E33" s="3"/>
      <c r="F33" s="3"/>
      <c r="G33" s="407"/>
      <c r="H33" s="407"/>
      <c r="I33" s="407"/>
      <c r="J33" s="407"/>
      <c r="K33" s="407"/>
      <c r="L33" s="407"/>
      <c r="M33" s="407"/>
      <c r="N33" s="407"/>
      <c r="O33" s="28"/>
      <c r="P33" s="28"/>
      <c r="Q33" s="28"/>
      <c r="R33" s="28"/>
      <c r="S33" s="28"/>
      <c r="T33" s="403" t="s">
        <v>48</v>
      </c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5"/>
    </row>
    <row r="34" spans="1:15" ht="18">
      <c r="A34" s="29" t="s">
        <v>52</v>
      </c>
      <c r="O34" s="4"/>
    </row>
    <row r="35" spans="2:36" ht="20.25">
      <c r="B35" s="406" t="s">
        <v>3</v>
      </c>
      <c r="C35" s="406"/>
      <c r="D35" s="406"/>
      <c r="E35" s="406"/>
      <c r="F35" s="406"/>
      <c r="G35" s="406"/>
      <c r="H35" s="406"/>
      <c r="I35" s="30"/>
      <c r="J35" s="30"/>
      <c r="K35" s="406" t="s">
        <v>5</v>
      </c>
      <c r="L35" s="406"/>
      <c r="M35" s="406"/>
      <c r="N35" s="406"/>
      <c r="O35" s="406"/>
      <c r="P35" s="406"/>
      <c r="T35" s="32"/>
      <c r="AF35" s="404" t="s">
        <v>7</v>
      </c>
      <c r="AG35" s="404"/>
      <c r="AH35" s="404"/>
      <c r="AI35" s="404"/>
      <c r="AJ35" s="46"/>
    </row>
    <row r="36" spans="8:20" ht="15.75">
      <c r="H36" s="31"/>
      <c r="I36" s="30"/>
      <c r="J36" s="30"/>
      <c r="K36" s="30"/>
      <c r="L36" s="30"/>
      <c r="T36" s="32"/>
    </row>
    <row r="37" ht="12.75">
      <c r="T37" s="32"/>
    </row>
    <row r="38" ht="12.75">
      <c r="T38" s="32"/>
    </row>
    <row r="39" ht="12.75">
      <c r="T39" s="32"/>
    </row>
    <row r="40" spans="2:36" ht="18.75">
      <c r="B40" s="405" t="s">
        <v>49</v>
      </c>
      <c r="C40" s="405"/>
      <c r="D40" s="405"/>
      <c r="E40" s="405"/>
      <c r="F40" s="405"/>
      <c r="G40" s="405"/>
      <c r="H40" s="405"/>
      <c r="J40" s="33"/>
      <c r="K40" s="405" t="s">
        <v>6</v>
      </c>
      <c r="L40" s="405"/>
      <c r="M40" s="405"/>
      <c r="N40" s="405"/>
      <c r="O40" s="405"/>
      <c r="P40" s="405"/>
      <c r="Q40" s="6"/>
      <c r="R40" s="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405" t="s">
        <v>50</v>
      </c>
      <c r="AG40" s="405"/>
      <c r="AH40" s="405"/>
      <c r="AI40" s="405"/>
      <c r="AJ40" s="34"/>
    </row>
    <row r="41" spans="1:36" ht="12.75">
      <c r="A41" s="35"/>
      <c r="B41" s="35"/>
      <c r="C41" s="35"/>
      <c r="D41" s="35"/>
      <c r="E41" s="35"/>
      <c r="F41" s="35"/>
      <c r="G41" s="35"/>
      <c r="H41" s="402"/>
      <c r="I41" s="402"/>
      <c r="J41" s="402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44"/>
    </row>
    <row r="42" spans="1:36" ht="15">
      <c r="A42" s="37" t="s">
        <v>13</v>
      </c>
      <c r="D42" s="37" t="s">
        <v>14</v>
      </c>
      <c r="H42" s="9"/>
      <c r="I42" s="9"/>
      <c r="K42" s="37" t="s">
        <v>43</v>
      </c>
      <c r="R42" s="37" t="s">
        <v>62</v>
      </c>
      <c r="Y42" s="2" t="s">
        <v>45</v>
      </c>
      <c r="AE42" s="2" t="s">
        <v>63</v>
      </c>
      <c r="AH42" s="37"/>
      <c r="AJ42" s="44"/>
    </row>
    <row r="43" spans="1:34" ht="14.25">
      <c r="A43" s="29" t="s">
        <v>64</v>
      </c>
      <c r="D43" s="29" t="s">
        <v>65</v>
      </c>
      <c r="K43" s="29" t="s">
        <v>66</v>
      </c>
      <c r="R43" s="37" t="s">
        <v>67</v>
      </c>
      <c r="Y43" s="37" t="s">
        <v>68</v>
      </c>
      <c r="AE43" s="37" t="s">
        <v>69</v>
      </c>
      <c r="AH43" s="37"/>
    </row>
    <row r="44" spans="1:34" ht="15">
      <c r="A44" s="7" t="s">
        <v>70</v>
      </c>
      <c r="C44" s="37"/>
      <c r="D44" s="8" t="s">
        <v>71</v>
      </c>
      <c r="G44" s="38"/>
      <c r="H44" s="38"/>
      <c r="I44" s="39"/>
      <c r="K44" s="8" t="s">
        <v>103</v>
      </c>
      <c r="N44" s="37"/>
      <c r="O44" s="37"/>
      <c r="P44" s="37"/>
      <c r="Q44" s="37"/>
      <c r="R44" s="7" t="s">
        <v>72</v>
      </c>
      <c r="S44" s="3"/>
      <c r="Y44" s="7" t="s">
        <v>73</v>
      </c>
      <c r="AE44" s="2" t="s">
        <v>100</v>
      </c>
      <c r="AH44" s="37"/>
    </row>
    <row r="45" spans="1:34" ht="15">
      <c r="A45" s="7" t="s">
        <v>74</v>
      </c>
      <c r="C45" s="37"/>
      <c r="D45" s="8" t="s">
        <v>101</v>
      </c>
      <c r="K45" s="8" t="s">
        <v>75</v>
      </c>
      <c r="N45" s="38"/>
      <c r="O45" s="38"/>
      <c r="P45" s="39"/>
      <c r="R45" s="8" t="s">
        <v>76</v>
      </c>
      <c r="U45" s="37"/>
      <c r="V45" s="37"/>
      <c r="W45" s="37"/>
      <c r="X45" s="37"/>
      <c r="Y45" s="7" t="s">
        <v>77</v>
      </c>
      <c r="Z45" s="3"/>
      <c r="AH45" s="37"/>
    </row>
    <row r="46" spans="1:25" ht="15">
      <c r="A46" s="7" t="s">
        <v>78</v>
      </c>
      <c r="D46" s="2" t="s">
        <v>102</v>
      </c>
      <c r="K46" s="7" t="s">
        <v>79</v>
      </c>
      <c r="R46" s="8" t="s">
        <v>80</v>
      </c>
      <c r="Y46" s="8" t="s">
        <v>81</v>
      </c>
    </row>
  </sheetData>
  <mergeCells count="20">
    <mergeCell ref="G33:N33"/>
    <mergeCell ref="H41:J41"/>
    <mergeCell ref="T33:AI33"/>
    <mergeCell ref="AF35:AI35"/>
    <mergeCell ref="AF40:AI40"/>
    <mergeCell ref="K35:P35"/>
    <mergeCell ref="B40:H40"/>
    <mergeCell ref="K40:P40"/>
    <mergeCell ref="B35:H35"/>
    <mergeCell ref="A1:P1"/>
    <mergeCell ref="Q1:AI1"/>
    <mergeCell ref="A2:AI2"/>
    <mergeCell ref="A3:AI3"/>
    <mergeCell ref="A4:AI4"/>
    <mergeCell ref="A5:A6"/>
    <mergeCell ref="AF5:AF6"/>
    <mergeCell ref="AG5:AG6"/>
    <mergeCell ref="AI5:AI6"/>
    <mergeCell ref="B5:C6"/>
    <mergeCell ref="AH5:AH6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4">
      <pane ySplit="1860" topLeftCell="BM52" activePane="bottomLeft" state="split"/>
      <selection pane="topLeft" activeCell="J5" sqref="J5:Q5"/>
      <selection pane="bottomLeft" activeCell="K66" sqref="K66:P66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8.00390625" style="0" customWidth="1"/>
    <col min="4" max="30" width="3.28125" style="0" customWidth="1"/>
    <col min="31" max="31" width="4.7109375" style="0" customWidth="1"/>
    <col min="32" max="32" width="6.140625" style="0" customWidth="1"/>
    <col min="33" max="33" width="8.57421875" style="0" customWidth="1"/>
    <col min="34" max="34" width="31.00390625" style="0" customWidth="1"/>
  </cols>
  <sheetData>
    <row r="1" spans="1:34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 t="s">
        <v>35</v>
      </c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</row>
    <row r="2" spans="1:34" ht="24.75">
      <c r="A2" s="411" t="s">
        <v>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</row>
    <row r="3" spans="1:34" ht="21">
      <c r="A3" s="412" t="s">
        <v>286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</row>
    <row r="4" spans="1:34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</row>
    <row r="5" spans="1:34" ht="48.75" customHeight="1">
      <c r="A5" s="413" t="s">
        <v>0</v>
      </c>
      <c r="B5" s="417" t="s">
        <v>8</v>
      </c>
      <c r="C5" s="418"/>
      <c r="D5" s="307" t="s">
        <v>15</v>
      </c>
      <c r="E5" s="307" t="s">
        <v>16</v>
      </c>
      <c r="F5" s="307" t="s">
        <v>17</v>
      </c>
      <c r="G5" s="307" t="s">
        <v>18</v>
      </c>
      <c r="H5" s="308" t="s">
        <v>19</v>
      </c>
      <c r="I5" s="51" t="s">
        <v>20</v>
      </c>
      <c r="J5" s="308" t="s">
        <v>21</v>
      </c>
      <c r="K5" s="308" t="s">
        <v>22</v>
      </c>
      <c r="L5" s="308" t="s">
        <v>23</v>
      </c>
      <c r="M5" s="308" t="s">
        <v>24</v>
      </c>
      <c r="N5" s="308" t="s">
        <v>25</v>
      </c>
      <c r="O5" s="308" t="s">
        <v>26</v>
      </c>
      <c r="P5" s="308" t="s">
        <v>27</v>
      </c>
      <c r="Q5" s="308" t="s">
        <v>28</v>
      </c>
      <c r="R5" s="51" t="s">
        <v>29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414" t="s">
        <v>4</v>
      </c>
      <c r="AF5" s="415" t="s">
        <v>47</v>
      </c>
      <c r="AG5" s="415" t="s">
        <v>1</v>
      </c>
      <c r="AH5" s="416" t="s">
        <v>2</v>
      </c>
    </row>
    <row r="6" spans="1:34" ht="18.75" customHeight="1">
      <c r="A6" s="413"/>
      <c r="B6" s="418"/>
      <c r="C6" s="418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2</v>
      </c>
      <c r="J6" s="12">
        <v>2</v>
      </c>
      <c r="K6" s="12">
        <v>4</v>
      </c>
      <c r="L6" s="12">
        <v>2</v>
      </c>
      <c r="M6" s="12">
        <v>2</v>
      </c>
      <c r="N6" s="12">
        <v>3</v>
      </c>
      <c r="O6" s="12">
        <v>2</v>
      </c>
      <c r="P6" s="12">
        <v>4</v>
      </c>
      <c r="Q6" s="12">
        <v>4</v>
      </c>
      <c r="R6" s="12">
        <v>5</v>
      </c>
      <c r="S6" s="12">
        <v>4</v>
      </c>
      <c r="T6" s="12">
        <v>5</v>
      </c>
      <c r="U6" s="12">
        <v>2</v>
      </c>
      <c r="V6" s="12">
        <v>6</v>
      </c>
      <c r="W6" s="12">
        <v>5</v>
      </c>
      <c r="X6" s="12">
        <v>6</v>
      </c>
      <c r="Y6" s="12">
        <v>3</v>
      </c>
      <c r="Z6" s="12">
        <v>4</v>
      </c>
      <c r="AA6" s="12">
        <v>6</v>
      </c>
      <c r="AB6" s="12">
        <v>8</v>
      </c>
      <c r="AC6" s="12">
        <v>7</v>
      </c>
      <c r="AD6" s="12">
        <v>7</v>
      </c>
      <c r="AE6" s="414"/>
      <c r="AF6" s="415"/>
      <c r="AG6" s="415"/>
      <c r="AH6" s="416"/>
    </row>
    <row r="7" spans="1:34" ht="15.75">
      <c r="A7" s="5">
        <v>1</v>
      </c>
      <c r="B7" s="120" t="s">
        <v>288</v>
      </c>
      <c r="C7" s="114" t="s">
        <v>287</v>
      </c>
      <c r="D7" s="21">
        <v>5.7</v>
      </c>
      <c r="E7" s="52">
        <v>5.5</v>
      </c>
      <c r="F7" s="52">
        <v>6</v>
      </c>
      <c r="G7" s="53">
        <v>5</v>
      </c>
      <c r="H7" s="52">
        <v>5</v>
      </c>
      <c r="I7" s="23"/>
      <c r="J7" s="52">
        <v>6.1</v>
      </c>
      <c r="K7" s="52">
        <v>5</v>
      </c>
      <c r="L7" s="52">
        <v>5</v>
      </c>
      <c r="M7" s="242"/>
      <c r="N7" s="247">
        <v>5</v>
      </c>
      <c r="O7" s="21">
        <v>6.6</v>
      </c>
      <c r="P7" s="242"/>
      <c r="Q7" s="242"/>
      <c r="R7" s="23"/>
      <c r="S7" s="47"/>
      <c r="T7" s="23"/>
      <c r="U7" s="23"/>
      <c r="V7" s="23"/>
      <c r="W7" s="24"/>
      <c r="X7" s="24"/>
      <c r="Y7" s="24"/>
      <c r="Z7" s="24"/>
      <c r="AA7" s="24"/>
      <c r="AB7" s="24"/>
      <c r="AC7" s="24"/>
      <c r="AD7" s="24"/>
      <c r="AE7" s="18">
        <f aca="true" t="shared" si="0" ref="AE7:AE32">(D7*$D$6+E7*$E$6+H7*$H$6+G7*$G$6+F7*$F$6+I7*$I$6+J7*$J$6+K7*$K$6+L7*$L$6+M7*$M$6+N7*$N$6+O7*$O$6+P7*$P$6+Q7*$Q$6+R7*$R$6+S7*$S$6+T7*$T$6+U7*$U$6+V7*$V$6)/SUM($D$6:$V$6)</f>
        <v>2.2379310344827585</v>
      </c>
      <c r="AF7" s="20">
        <v>6.8</v>
      </c>
      <c r="AG7" s="42" t="str">
        <f aca="true" t="shared" si="1" ref="AG7:AG32">IF(AE7&lt;5,"YÕu",IF(AE7&lt;6,"Trung b×nh","TB.Kh¸"))</f>
        <v>YÕu</v>
      </c>
      <c r="AH7" s="14"/>
    </row>
    <row r="8" spans="1:34" ht="15.75">
      <c r="A8" s="5">
        <v>2</v>
      </c>
      <c r="B8" s="120" t="s">
        <v>289</v>
      </c>
      <c r="C8" s="114" t="s">
        <v>234</v>
      </c>
      <c r="D8" s="23">
        <v>5.7</v>
      </c>
      <c r="E8" s="243"/>
      <c r="F8" s="47">
        <v>6</v>
      </c>
      <c r="G8" s="48">
        <v>5</v>
      </c>
      <c r="H8" s="243"/>
      <c r="I8" s="23"/>
      <c r="J8" s="243"/>
      <c r="K8" s="243"/>
      <c r="L8" s="243"/>
      <c r="M8" s="243"/>
      <c r="N8" s="244"/>
      <c r="O8" s="243"/>
      <c r="P8" s="243"/>
      <c r="Q8" s="243"/>
      <c r="R8" s="23"/>
      <c r="S8" s="47"/>
      <c r="T8" s="23"/>
      <c r="U8" s="23"/>
      <c r="V8" s="23"/>
      <c r="W8" s="24"/>
      <c r="X8" s="24"/>
      <c r="Y8" s="24"/>
      <c r="Z8" s="24"/>
      <c r="AA8" s="24"/>
      <c r="AB8" s="24"/>
      <c r="AC8" s="24"/>
      <c r="AD8" s="24"/>
      <c r="AE8" s="18">
        <f t="shared" si="0"/>
        <v>0.7482758620689655</v>
      </c>
      <c r="AF8" s="20">
        <v>5.8</v>
      </c>
      <c r="AG8" s="42" t="str">
        <f t="shared" si="1"/>
        <v>YÕu</v>
      </c>
      <c r="AH8" s="14"/>
    </row>
    <row r="9" spans="1:34" ht="15.75">
      <c r="A9" s="5">
        <v>3</v>
      </c>
      <c r="B9" s="120" t="s">
        <v>290</v>
      </c>
      <c r="C9" s="114" t="s">
        <v>291</v>
      </c>
      <c r="D9" s="23">
        <v>5.7</v>
      </c>
      <c r="E9" s="238">
        <v>6</v>
      </c>
      <c r="F9" s="47">
        <v>6.3</v>
      </c>
      <c r="G9" s="48">
        <v>5</v>
      </c>
      <c r="H9" s="47">
        <v>5</v>
      </c>
      <c r="I9" s="23"/>
      <c r="J9" s="47">
        <v>6.3</v>
      </c>
      <c r="K9" s="243"/>
      <c r="L9" s="47">
        <v>5</v>
      </c>
      <c r="M9" s="243"/>
      <c r="N9" s="194">
        <v>5.428571428571429</v>
      </c>
      <c r="O9" s="243"/>
      <c r="P9" s="243"/>
      <c r="Q9" s="243"/>
      <c r="R9" s="23"/>
      <c r="S9" s="47"/>
      <c r="T9" s="23"/>
      <c r="U9" s="23"/>
      <c r="V9" s="23"/>
      <c r="W9" s="24"/>
      <c r="X9" s="24"/>
      <c r="Y9" s="24"/>
      <c r="Z9" s="24"/>
      <c r="AA9" s="24"/>
      <c r="AB9" s="24"/>
      <c r="AC9" s="24"/>
      <c r="AD9" s="24"/>
      <c r="AE9" s="18">
        <f t="shared" si="0"/>
        <v>1.7221674876847288</v>
      </c>
      <c r="AF9" s="20"/>
      <c r="AG9" s="42" t="str">
        <f t="shared" si="1"/>
        <v>YÕu</v>
      </c>
      <c r="AH9" s="14"/>
    </row>
    <row r="10" spans="1:37" ht="15.75">
      <c r="A10" s="5">
        <v>4</v>
      </c>
      <c r="B10" s="120" t="s">
        <v>293</v>
      </c>
      <c r="C10" s="114" t="s">
        <v>158</v>
      </c>
      <c r="D10" s="23">
        <v>5.7</v>
      </c>
      <c r="E10" s="47">
        <v>5.5</v>
      </c>
      <c r="F10" s="47">
        <v>6</v>
      </c>
      <c r="G10" s="48">
        <v>5</v>
      </c>
      <c r="H10" s="47">
        <v>7.6</v>
      </c>
      <c r="I10" s="23"/>
      <c r="J10" s="47">
        <v>7</v>
      </c>
      <c r="K10" s="47">
        <v>5.2</v>
      </c>
      <c r="L10" s="47">
        <v>6.3</v>
      </c>
      <c r="M10" s="47">
        <v>7</v>
      </c>
      <c r="N10" s="194">
        <v>6</v>
      </c>
      <c r="O10" s="23">
        <v>6.9</v>
      </c>
      <c r="P10" s="47">
        <v>6.3</v>
      </c>
      <c r="Q10" s="47">
        <v>6.6</v>
      </c>
      <c r="R10" s="23"/>
      <c r="S10" s="47"/>
      <c r="T10" s="23"/>
      <c r="U10" s="23"/>
      <c r="V10" s="23"/>
      <c r="W10" s="24"/>
      <c r="X10" s="24"/>
      <c r="Y10" s="24"/>
      <c r="Z10" s="24"/>
      <c r="AA10" s="24"/>
      <c r="AB10" s="24"/>
      <c r="AC10" s="24"/>
      <c r="AD10" s="24"/>
      <c r="AE10" s="18">
        <f t="shared" si="0"/>
        <v>3.56551724137931</v>
      </c>
      <c r="AF10" s="20"/>
      <c r="AG10" s="42" t="str">
        <f t="shared" si="1"/>
        <v>YÕu</v>
      </c>
      <c r="AH10" s="14"/>
      <c r="AJ10" s="144"/>
      <c r="AK10" t="s">
        <v>456</v>
      </c>
    </row>
    <row r="11" spans="1:37" ht="15.75">
      <c r="A11" s="5">
        <v>5</v>
      </c>
      <c r="B11" s="120" t="s">
        <v>294</v>
      </c>
      <c r="C11" s="114" t="s">
        <v>295</v>
      </c>
      <c r="D11" s="23">
        <v>5.6</v>
      </c>
      <c r="E11" s="243"/>
      <c r="F11" s="47">
        <v>6</v>
      </c>
      <c r="G11" s="48">
        <v>5</v>
      </c>
      <c r="H11" s="47">
        <v>5</v>
      </c>
      <c r="I11" s="23"/>
      <c r="J11" s="243"/>
      <c r="K11" s="47">
        <v>5</v>
      </c>
      <c r="L11" s="47">
        <v>5.4</v>
      </c>
      <c r="M11" s="47">
        <v>5</v>
      </c>
      <c r="N11" s="194">
        <v>5</v>
      </c>
      <c r="O11" s="243"/>
      <c r="P11" s="243"/>
      <c r="Q11" s="47">
        <v>5.7</v>
      </c>
      <c r="R11" s="23"/>
      <c r="S11" s="47"/>
      <c r="T11" s="23"/>
      <c r="U11" s="23"/>
      <c r="V11" s="23"/>
      <c r="W11" s="24"/>
      <c r="X11" s="24"/>
      <c r="Y11" s="24"/>
      <c r="Z11" s="24"/>
      <c r="AA11" s="24"/>
      <c r="AB11" s="24"/>
      <c r="AC11" s="24"/>
      <c r="AD11" s="24"/>
      <c r="AE11" s="18">
        <f t="shared" si="0"/>
        <v>2.1862068965517243</v>
      </c>
      <c r="AF11" s="20"/>
      <c r="AG11" s="42" t="str">
        <f t="shared" si="1"/>
        <v>YÕu</v>
      </c>
      <c r="AH11" s="14"/>
      <c r="AJ11" s="139" t="s">
        <v>457</v>
      </c>
      <c r="AK11" t="s">
        <v>458</v>
      </c>
    </row>
    <row r="12" spans="1:37" ht="15.75">
      <c r="A12" s="5">
        <v>6</v>
      </c>
      <c r="B12" s="120" t="s">
        <v>296</v>
      </c>
      <c r="C12" s="114" t="s">
        <v>297</v>
      </c>
      <c r="D12" s="23">
        <v>5.7</v>
      </c>
      <c r="E12" s="47">
        <v>6.7</v>
      </c>
      <c r="F12" s="47">
        <v>6</v>
      </c>
      <c r="G12" s="48">
        <v>5</v>
      </c>
      <c r="H12" s="47">
        <v>7.4</v>
      </c>
      <c r="I12" s="23"/>
      <c r="J12" s="47">
        <v>7</v>
      </c>
      <c r="K12" s="47">
        <v>5.4</v>
      </c>
      <c r="L12" s="47">
        <v>6.6</v>
      </c>
      <c r="M12" s="243"/>
      <c r="N12" s="244"/>
      <c r="O12" s="23">
        <v>6.9</v>
      </c>
      <c r="P12" s="243"/>
      <c r="Q12" s="243"/>
      <c r="R12" s="23"/>
      <c r="S12" s="47"/>
      <c r="T12" s="23"/>
      <c r="U12" s="23"/>
      <c r="V12" s="23"/>
      <c r="W12" s="24"/>
      <c r="X12" s="24"/>
      <c r="Y12" s="24"/>
      <c r="Z12" s="24"/>
      <c r="AA12" s="24"/>
      <c r="AB12" s="24"/>
      <c r="AC12" s="24"/>
      <c r="AD12" s="24"/>
      <c r="AE12" s="18">
        <f t="shared" si="0"/>
        <v>2.1862068965517243</v>
      </c>
      <c r="AF12" s="20"/>
      <c r="AG12" s="42" t="str">
        <f t="shared" si="1"/>
        <v>YÕu</v>
      </c>
      <c r="AH12" s="14"/>
      <c r="AJ12" s="141"/>
      <c r="AK12" t="s">
        <v>459</v>
      </c>
    </row>
    <row r="13" spans="1:37" ht="15.75">
      <c r="A13" s="5">
        <v>7</v>
      </c>
      <c r="B13" s="120" t="s">
        <v>298</v>
      </c>
      <c r="C13" s="114" t="s">
        <v>299</v>
      </c>
      <c r="D13" s="23">
        <v>5.7</v>
      </c>
      <c r="E13" s="47">
        <v>5.6</v>
      </c>
      <c r="F13" s="47">
        <v>6.3</v>
      </c>
      <c r="G13" s="48">
        <v>5</v>
      </c>
      <c r="H13" s="47">
        <v>5</v>
      </c>
      <c r="I13" s="23"/>
      <c r="J13" s="243"/>
      <c r="K13" s="47">
        <v>5</v>
      </c>
      <c r="L13" s="47">
        <v>6.6</v>
      </c>
      <c r="M13" s="243"/>
      <c r="N13" s="194">
        <v>5</v>
      </c>
      <c r="O13" s="243"/>
      <c r="P13" s="243"/>
      <c r="Q13" s="243"/>
      <c r="R13" s="23"/>
      <c r="S13" s="47"/>
      <c r="T13" s="23"/>
      <c r="U13" s="23"/>
      <c r="V13" s="23"/>
      <c r="W13" s="24"/>
      <c r="X13" s="24"/>
      <c r="Y13" s="24"/>
      <c r="Z13" s="24"/>
      <c r="AA13" s="24"/>
      <c r="AB13" s="24"/>
      <c r="AC13" s="24"/>
      <c r="AD13" s="24"/>
      <c r="AE13" s="18">
        <f t="shared" si="0"/>
        <v>1.8689655172413795</v>
      </c>
      <c r="AF13" s="20"/>
      <c r="AG13" s="42" t="str">
        <f t="shared" si="1"/>
        <v>YÕu</v>
      </c>
      <c r="AH13" s="14"/>
      <c r="AJ13" s="143"/>
      <c r="AK13" t="s">
        <v>460</v>
      </c>
    </row>
    <row r="14" spans="1:34" ht="15.75">
      <c r="A14" s="5">
        <v>8</v>
      </c>
      <c r="B14" s="120" t="s">
        <v>300</v>
      </c>
      <c r="C14" s="114" t="s">
        <v>171</v>
      </c>
      <c r="D14" s="23">
        <v>5.7</v>
      </c>
      <c r="E14" s="243"/>
      <c r="F14" s="47">
        <v>6</v>
      </c>
      <c r="G14" s="48">
        <v>5</v>
      </c>
      <c r="H14" s="47">
        <v>5</v>
      </c>
      <c r="I14" s="23"/>
      <c r="J14" s="243"/>
      <c r="K14" s="47">
        <v>5.4</v>
      </c>
      <c r="L14" s="243"/>
      <c r="M14" s="47">
        <v>5</v>
      </c>
      <c r="N14" s="194">
        <v>5.428571428571429</v>
      </c>
      <c r="O14" s="243"/>
      <c r="P14" s="47">
        <v>5.3</v>
      </c>
      <c r="Q14" s="243"/>
      <c r="R14" s="23"/>
      <c r="S14" s="47"/>
      <c r="T14" s="23"/>
      <c r="U14" s="23"/>
      <c r="V14" s="23"/>
      <c r="W14" s="24"/>
      <c r="X14" s="24"/>
      <c r="Y14" s="24"/>
      <c r="Z14" s="24"/>
      <c r="AA14" s="24"/>
      <c r="AB14" s="24"/>
      <c r="AC14" s="24"/>
      <c r="AD14" s="24"/>
      <c r="AE14" s="18">
        <f t="shared" si="0"/>
        <v>2.025615763546798</v>
      </c>
      <c r="AF14" s="20"/>
      <c r="AG14" s="42" t="str">
        <f t="shared" si="1"/>
        <v>YÕu</v>
      </c>
      <c r="AH14" s="14"/>
    </row>
    <row r="15" spans="1:34" ht="15.75">
      <c r="A15" s="5">
        <v>9</v>
      </c>
      <c r="B15" s="120" t="s">
        <v>259</v>
      </c>
      <c r="C15" s="114" t="s">
        <v>299</v>
      </c>
      <c r="D15" s="23">
        <v>6</v>
      </c>
      <c r="E15" s="47">
        <v>6.3</v>
      </c>
      <c r="F15" s="47">
        <v>5</v>
      </c>
      <c r="G15" s="48">
        <v>5</v>
      </c>
      <c r="H15" s="238">
        <v>5.8</v>
      </c>
      <c r="I15" s="23"/>
      <c r="J15" s="238">
        <v>6</v>
      </c>
      <c r="K15" s="47">
        <v>5</v>
      </c>
      <c r="L15" s="47">
        <v>5</v>
      </c>
      <c r="M15" s="47">
        <v>5</v>
      </c>
      <c r="N15" s="194">
        <v>6.142857142857143</v>
      </c>
      <c r="O15" s="238">
        <v>5.9</v>
      </c>
      <c r="P15" s="238">
        <v>5</v>
      </c>
      <c r="Q15" s="238">
        <v>5</v>
      </c>
      <c r="R15" s="23"/>
      <c r="S15" s="47"/>
      <c r="T15" s="23"/>
      <c r="U15" s="23"/>
      <c r="V15" s="23"/>
      <c r="W15" s="24"/>
      <c r="X15" s="24"/>
      <c r="Y15" s="24"/>
      <c r="Z15" s="24"/>
      <c r="AA15" s="24"/>
      <c r="AB15" s="24"/>
      <c r="AC15" s="24"/>
      <c r="AD15" s="24"/>
      <c r="AE15" s="18">
        <f t="shared" si="0"/>
        <v>3.148768472906404</v>
      </c>
      <c r="AF15" s="20"/>
      <c r="AG15" s="42" t="str">
        <f t="shared" si="1"/>
        <v>YÕu</v>
      </c>
      <c r="AH15" s="14"/>
    </row>
    <row r="16" spans="1:34" ht="15.75">
      <c r="A16" s="5">
        <v>10</v>
      </c>
      <c r="B16" s="120" t="s">
        <v>301</v>
      </c>
      <c r="C16" s="114" t="s">
        <v>244</v>
      </c>
      <c r="D16" s="23">
        <v>5.7</v>
      </c>
      <c r="E16" s="47">
        <v>5.7</v>
      </c>
      <c r="F16" s="47">
        <v>6.3</v>
      </c>
      <c r="G16" s="48">
        <v>5.6</v>
      </c>
      <c r="H16" s="47">
        <v>5</v>
      </c>
      <c r="I16" s="23"/>
      <c r="J16" s="47">
        <v>6.3</v>
      </c>
      <c r="K16" s="47">
        <v>5.6</v>
      </c>
      <c r="L16" s="47">
        <v>5.4</v>
      </c>
      <c r="M16" s="47">
        <v>5</v>
      </c>
      <c r="N16" s="194">
        <v>6.285714285714286</v>
      </c>
      <c r="O16" s="243"/>
      <c r="P16" s="47">
        <v>6.7</v>
      </c>
      <c r="Q16" s="47">
        <v>7</v>
      </c>
      <c r="R16" s="23"/>
      <c r="S16" s="47"/>
      <c r="T16" s="23"/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18">
        <f t="shared" si="0"/>
        <v>3.314778325123153</v>
      </c>
      <c r="AF16" s="20"/>
      <c r="AG16" s="42" t="str">
        <f t="shared" si="1"/>
        <v>YÕu</v>
      </c>
      <c r="AH16" s="14"/>
    </row>
    <row r="17" spans="1:34" ht="15.75">
      <c r="A17" s="5">
        <v>11</v>
      </c>
      <c r="B17" s="120" t="s">
        <v>302</v>
      </c>
      <c r="C17" s="114" t="s">
        <v>244</v>
      </c>
      <c r="D17" s="23">
        <v>5.7</v>
      </c>
      <c r="E17" s="47">
        <v>5.9</v>
      </c>
      <c r="F17" s="47">
        <v>6.7</v>
      </c>
      <c r="G17" s="48">
        <v>5</v>
      </c>
      <c r="H17" s="47">
        <v>5</v>
      </c>
      <c r="I17" s="23"/>
      <c r="J17" s="47">
        <v>6.7</v>
      </c>
      <c r="K17" s="47">
        <v>5.4</v>
      </c>
      <c r="L17" s="47">
        <v>6</v>
      </c>
      <c r="M17" s="47">
        <v>5.6</v>
      </c>
      <c r="N17" s="194">
        <v>6.285714285714286</v>
      </c>
      <c r="O17" s="23">
        <v>7.3</v>
      </c>
      <c r="P17" s="47">
        <v>6</v>
      </c>
      <c r="Q17" s="47">
        <v>6.3</v>
      </c>
      <c r="R17" s="23"/>
      <c r="S17" s="47"/>
      <c r="T17" s="23"/>
      <c r="U17" s="23"/>
      <c r="V17" s="23"/>
      <c r="W17" s="24"/>
      <c r="X17" s="24"/>
      <c r="Y17" s="24"/>
      <c r="Z17" s="24"/>
      <c r="AA17" s="24"/>
      <c r="AB17" s="24"/>
      <c r="AC17" s="24"/>
      <c r="AD17" s="24"/>
      <c r="AE17" s="18">
        <f t="shared" si="0"/>
        <v>3.490640394088669</v>
      </c>
      <c r="AF17" s="20"/>
      <c r="AG17" s="42" t="str">
        <f t="shared" si="1"/>
        <v>YÕu</v>
      </c>
      <c r="AH17" s="14"/>
    </row>
    <row r="18" spans="1:34" ht="15.75">
      <c r="A18" s="5">
        <v>12</v>
      </c>
      <c r="B18" s="120" t="s">
        <v>303</v>
      </c>
      <c r="C18" s="114" t="s">
        <v>248</v>
      </c>
      <c r="D18" s="23">
        <v>5.6</v>
      </c>
      <c r="E18" s="243"/>
      <c r="F18" s="47">
        <v>6.7</v>
      </c>
      <c r="G18" s="246"/>
      <c r="H18" s="47">
        <v>7</v>
      </c>
      <c r="I18" s="23"/>
      <c r="J18" s="243"/>
      <c r="K18" s="243"/>
      <c r="L18" s="47">
        <v>5</v>
      </c>
      <c r="M18" s="243"/>
      <c r="N18" s="244"/>
      <c r="O18" s="243"/>
      <c r="P18" s="243"/>
      <c r="Q18" s="243"/>
      <c r="R18" s="23"/>
      <c r="S18" s="47"/>
      <c r="T18" s="23"/>
      <c r="U18" s="23"/>
      <c r="V18" s="23"/>
      <c r="W18" s="24"/>
      <c r="X18" s="24"/>
      <c r="Y18" s="24"/>
      <c r="Z18" s="24"/>
      <c r="AA18" s="24"/>
      <c r="AB18" s="24"/>
      <c r="AC18" s="24"/>
      <c r="AD18" s="24"/>
      <c r="AE18" s="18">
        <f t="shared" si="0"/>
        <v>0.7172413793103448</v>
      </c>
      <c r="AF18" s="20"/>
      <c r="AG18" s="42" t="str">
        <f t="shared" si="1"/>
        <v>YÕu</v>
      </c>
      <c r="AH18" s="14"/>
    </row>
    <row r="19" spans="1:34" ht="15.75">
      <c r="A19" s="5">
        <v>13</v>
      </c>
      <c r="B19" s="120" t="s">
        <v>186</v>
      </c>
      <c r="C19" s="114" t="s">
        <v>304</v>
      </c>
      <c r="D19" s="23">
        <v>5.7</v>
      </c>
      <c r="E19" s="47">
        <v>6.3</v>
      </c>
      <c r="F19" s="47">
        <v>6.3</v>
      </c>
      <c r="G19" s="246"/>
      <c r="H19" s="47">
        <v>5</v>
      </c>
      <c r="I19" s="23"/>
      <c r="J19" s="47">
        <v>5.7</v>
      </c>
      <c r="K19" s="243"/>
      <c r="L19" s="47">
        <v>5.8</v>
      </c>
      <c r="M19" s="47">
        <v>5</v>
      </c>
      <c r="N19" s="194">
        <v>5</v>
      </c>
      <c r="O19" s="23">
        <v>5.9</v>
      </c>
      <c r="P19" s="243"/>
      <c r="Q19" s="243"/>
      <c r="R19" s="23"/>
      <c r="S19" s="47"/>
      <c r="T19" s="23"/>
      <c r="U19" s="23"/>
      <c r="V19" s="23"/>
      <c r="W19" s="24"/>
      <c r="X19" s="24"/>
      <c r="Y19" s="24"/>
      <c r="Z19" s="24"/>
      <c r="AA19" s="24"/>
      <c r="AB19" s="24"/>
      <c r="AC19" s="24"/>
      <c r="AD19" s="24"/>
      <c r="AE19" s="18">
        <f t="shared" si="0"/>
        <v>1.7482758620689653</v>
      </c>
      <c r="AF19" s="20"/>
      <c r="AG19" s="42" t="str">
        <f t="shared" si="1"/>
        <v>YÕu</v>
      </c>
      <c r="AH19" s="14"/>
    </row>
    <row r="20" spans="1:34" ht="15.75">
      <c r="A20" s="5">
        <v>14</v>
      </c>
      <c r="B20" s="121" t="s">
        <v>305</v>
      </c>
      <c r="C20" s="116" t="s">
        <v>214</v>
      </c>
      <c r="D20" s="23">
        <v>5.7</v>
      </c>
      <c r="E20" s="47">
        <v>6.7</v>
      </c>
      <c r="F20" s="47">
        <v>6.3</v>
      </c>
      <c r="G20" s="48">
        <v>5.2</v>
      </c>
      <c r="H20" s="47">
        <v>5.4</v>
      </c>
      <c r="I20" s="23"/>
      <c r="J20" s="243"/>
      <c r="K20" s="47">
        <v>5.4</v>
      </c>
      <c r="L20" s="47">
        <v>5.4</v>
      </c>
      <c r="M20" s="47">
        <v>5.8</v>
      </c>
      <c r="N20" s="194">
        <v>7</v>
      </c>
      <c r="O20" s="23">
        <v>7.1</v>
      </c>
      <c r="P20" s="243"/>
      <c r="Q20" s="243"/>
      <c r="R20" s="23"/>
      <c r="S20" s="47"/>
      <c r="T20" s="23"/>
      <c r="U20" s="23"/>
      <c r="V20" s="23"/>
      <c r="W20" s="24"/>
      <c r="X20" s="24"/>
      <c r="Y20" s="24"/>
      <c r="Z20" s="24"/>
      <c r="AA20" s="24"/>
      <c r="AB20" s="24"/>
      <c r="AC20" s="24"/>
      <c r="AD20" s="24"/>
      <c r="AE20" s="18">
        <f t="shared" si="0"/>
        <v>2.462068965517241</v>
      </c>
      <c r="AF20" s="20"/>
      <c r="AG20" s="42" t="str">
        <f t="shared" si="1"/>
        <v>YÕu</v>
      </c>
      <c r="AH20" s="14"/>
    </row>
    <row r="21" spans="1:34" ht="15.75">
      <c r="A21" s="5">
        <v>15</v>
      </c>
      <c r="B21" s="122" t="s">
        <v>306</v>
      </c>
      <c r="C21" s="118" t="s">
        <v>307</v>
      </c>
      <c r="D21" s="26">
        <v>5.7</v>
      </c>
      <c r="E21" s="40">
        <v>6.1</v>
      </c>
      <c r="F21" s="40">
        <v>6</v>
      </c>
      <c r="G21" s="54">
        <v>5</v>
      </c>
      <c r="H21" s="40">
        <v>5.8</v>
      </c>
      <c r="I21" s="23"/>
      <c r="J21" s="40">
        <v>7</v>
      </c>
      <c r="K21" s="40">
        <v>5.6</v>
      </c>
      <c r="L21" s="40">
        <v>5.4</v>
      </c>
      <c r="M21" s="40">
        <v>5</v>
      </c>
      <c r="N21" s="205">
        <v>6.285714285714286</v>
      </c>
      <c r="O21" s="26">
        <v>6</v>
      </c>
      <c r="P21" s="40">
        <v>5</v>
      </c>
      <c r="Q21" s="40">
        <v>6.6</v>
      </c>
      <c r="R21" s="23"/>
      <c r="S21" s="47"/>
      <c r="T21" s="23"/>
      <c r="U21" s="23"/>
      <c r="V21" s="23"/>
      <c r="W21" s="24"/>
      <c r="X21" s="24"/>
      <c r="Y21" s="24"/>
      <c r="Z21" s="24"/>
      <c r="AA21" s="24"/>
      <c r="AB21" s="24"/>
      <c r="AC21" s="24"/>
      <c r="AD21" s="24"/>
      <c r="AE21" s="18">
        <f t="shared" si="0"/>
        <v>3.376847290640394</v>
      </c>
      <c r="AF21" s="20"/>
      <c r="AG21" s="42" t="str">
        <f t="shared" si="1"/>
        <v>YÕu</v>
      </c>
      <c r="AH21" s="14"/>
    </row>
    <row r="22" spans="1:34" ht="15.75">
      <c r="A22" s="5">
        <v>16</v>
      </c>
      <c r="B22" s="120" t="s">
        <v>260</v>
      </c>
      <c r="C22" s="114" t="s">
        <v>308</v>
      </c>
      <c r="D22" s="25">
        <v>5.6</v>
      </c>
      <c r="E22" s="49">
        <v>7</v>
      </c>
      <c r="F22" s="49">
        <v>6</v>
      </c>
      <c r="G22" s="202">
        <v>8</v>
      </c>
      <c r="H22" s="49">
        <v>8</v>
      </c>
      <c r="I22" s="23"/>
      <c r="J22" s="49">
        <v>7.2</v>
      </c>
      <c r="K22" s="49">
        <v>6</v>
      </c>
      <c r="L22" s="49">
        <v>6</v>
      </c>
      <c r="M22" s="49">
        <v>6.8</v>
      </c>
      <c r="N22" s="206">
        <v>7</v>
      </c>
      <c r="O22" s="25">
        <v>7.6</v>
      </c>
      <c r="P22" s="49">
        <v>6</v>
      </c>
      <c r="Q22" s="49">
        <v>6.7</v>
      </c>
      <c r="R22" s="23"/>
      <c r="S22" s="47"/>
      <c r="T22" s="23"/>
      <c r="U22" s="23"/>
      <c r="V22" s="23"/>
      <c r="W22" s="24"/>
      <c r="X22" s="24"/>
      <c r="Y22" s="24"/>
      <c r="Z22" s="24"/>
      <c r="AA22" s="24"/>
      <c r="AB22" s="24"/>
      <c r="AC22" s="24"/>
      <c r="AD22" s="24"/>
      <c r="AE22" s="18">
        <f t="shared" si="0"/>
        <v>3.93448275862069</v>
      </c>
      <c r="AF22" s="20"/>
      <c r="AG22" s="42" t="str">
        <f t="shared" si="1"/>
        <v>YÕu</v>
      </c>
      <c r="AH22" s="14"/>
    </row>
    <row r="23" spans="1:34" ht="15.75">
      <c r="A23" s="5">
        <v>17</v>
      </c>
      <c r="B23" s="120" t="s">
        <v>309</v>
      </c>
      <c r="C23" s="114" t="s">
        <v>310</v>
      </c>
      <c r="D23" s="23">
        <v>5.7</v>
      </c>
      <c r="E23" s="47">
        <v>7</v>
      </c>
      <c r="F23" s="47">
        <v>5</v>
      </c>
      <c r="G23" s="48">
        <v>5.2</v>
      </c>
      <c r="H23" s="47">
        <v>5.4</v>
      </c>
      <c r="I23" s="23"/>
      <c r="J23" s="47">
        <v>5.9</v>
      </c>
      <c r="K23" s="47">
        <v>5.4</v>
      </c>
      <c r="L23" s="47">
        <v>5.4</v>
      </c>
      <c r="M23" s="47">
        <v>5.8</v>
      </c>
      <c r="N23" s="194">
        <v>6.714285714285714</v>
      </c>
      <c r="O23" s="23">
        <v>7.6</v>
      </c>
      <c r="P23" s="238">
        <v>5</v>
      </c>
      <c r="Q23" s="238">
        <v>5</v>
      </c>
      <c r="R23" s="23"/>
      <c r="S23" s="47"/>
      <c r="T23" s="23"/>
      <c r="U23" s="23"/>
      <c r="V23" s="23"/>
      <c r="W23" s="24"/>
      <c r="X23" s="24"/>
      <c r="Y23" s="24"/>
      <c r="Z23" s="24"/>
      <c r="AA23" s="24"/>
      <c r="AB23" s="24"/>
      <c r="AC23" s="24"/>
      <c r="AD23" s="24"/>
      <c r="AE23" s="18">
        <f t="shared" si="0"/>
        <v>3.3231527093596056</v>
      </c>
      <c r="AF23" s="20"/>
      <c r="AG23" s="42" t="str">
        <f t="shared" si="1"/>
        <v>YÕu</v>
      </c>
      <c r="AH23" s="14"/>
    </row>
    <row r="24" spans="1:34" ht="15.75">
      <c r="A24" s="5">
        <v>18</v>
      </c>
      <c r="B24" s="120" t="s">
        <v>311</v>
      </c>
      <c r="C24" s="114" t="s">
        <v>40</v>
      </c>
      <c r="D24" s="23">
        <v>5.7</v>
      </c>
      <c r="E24" s="47">
        <v>6.2</v>
      </c>
      <c r="F24" s="47">
        <v>5.7</v>
      </c>
      <c r="G24" s="48">
        <v>6</v>
      </c>
      <c r="H24" s="47">
        <v>5</v>
      </c>
      <c r="I24" s="23"/>
      <c r="J24" s="47">
        <v>6.5</v>
      </c>
      <c r="K24" s="47">
        <v>5</v>
      </c>
      <c r="L24" s="47">
        <v>5</v>
      </c>
      <c r="M24" s="243"/>
      <c r="N24" s="194">
        <v>7</v>
      </c>
      <c r="O24" s="23">
        <v>6.6</v>
      </c>
      <c r="P24" s="243"/>
      <c r="Q24" s="243"/>
      <c r="R24" s="23"/>
      <c r="S24" s="47"/>
      <c r="T24" s="23"/>
      <c r="U24" s="23"/>
      <c r="V24" s="23"/>
      <c r="W24" s="24"/>
      <c r="X24" s="24"/>
      <c r="Y24" s="24"/>
      <c r="Z24" s="24"/>
      <c r="AA24" s="24"/>
      <c r="AB24" s="24"/>
      <c r="AC24" s="24"/>
      <c r="AD24" s="24"/>
      <c r="AE24" s="18">
        <f t="shared" si="0"/>
        <v>2.4379310344827583</v>
      </c>
      <c r="AF24" s="20"/>
      <c r="AG24" s="42" t="str">
        <f t="shared" si="1"/>
        <v>YÕu</v>
      </c>
      <c r="AH24" s="14"/>
    </row>
    <row r="25" spans="1:34" ht="15.75">
      <c r="A25" s="5">
        <v>19</v>
      </c>
      <c r="B25" s="120" t="s">
        <v>312</v>
      </c>
      <c r="C25" s="114" t="s">
        <v>313</v>
      </c>
      <c r="D25" s="23">
        <v>5.7</v>
      </c>
      <c r="E25" s="47">
        <v>6.5</v>
      </c>
      <c r="F25" s="47">
        <v>5.7</v>
      </c>
      <c r="G25" s="48">
        <v>7.2</v>
      </c>
      <c r="H25" s="47">
        <v>7.6</v>
      </c>
      <c r="I25" s="23"/>
      <c r="J25" s="47">
        <v>6.8</v>
      </c>
      <c r="K25" s="47">
        <v>5</v>
      </c>
      <c r="L25" s="47">
        <v>5</v>
      </c>
      <c r="M25" s="47">
        <v>7</v>
      </c>
      <c r="N25" s="194">
        <v>5.428571428571429</v>
      </c>
      <c r="O25" s="23">
        <v>6.6</v>
      </c>
      <c r="P25" s="243"/>
      <c r="Q25" s="243"/>
      <c r="R25" s="23"/>
      <c r="S25" s="47"/>
      <c r="T25" s="23"/>
      <c r="U25" s="23"/>
      <c r="V25" s="23"/>
      <c r="W25" s="24"/>
      <c r="X25" s="24"/>
      <c r="Y25" s="24"/>
      <c r="Z25" s="24"/>
      <c r="AA25" s="24"/>
      <c r="AB25" s="24"/>
      <c r="AC25" s="24"/>
      <c r="AD25" s="24"/>
      <c r="AE25" s="18">
        <f t="shared" si="0"/>
        <v>2.7463054187192117</v>
      </c>
      <c r="AF25" s="20"/>
      <c r="AG25" s="42" t="str">
        <f t="shared" si="1"/>
        <v>YÕu</v>
      </c>
      <c r="AH25" s="14"/>
    </row>
    <row r="26" spans="1:34" ht="15.75">
      <c r="A26" s="5">
        <v>20</v>
      </c>
      <c r="B26" s="120" t="s">
        <v>314</v>
      </c>
      <c r="C26" s="114" t="s">
        <v>315</v>
      </c>
      <c r="D26" s="23">
        <v>6</v>
      </c>
      <c r="E26" s="47">
        <v>5.7</v>
      </c>
      <c r="F26" s="47">
        <v>5.7</v>
      </c>
      <c r="G26" s="48">
        <v>5.4</v>
      </c>
      <c r="H26" s="47">
        <v>6.8</v>
      </c>
      <c r="I26" s="23"/>
      <c r="J26" s="47">
        <v>7</v>
      </c>
      <c r="K26" s="47">
        <v>5.2</v>
      </c>
      <c r="L26" s="47">
        <v>6.7</v>
      </c>
      <c r="M26" s="243"/>
      <c r="N26" s="194">
        <v>6.714285714285714</v>
      </c>
      <c r="O26" s="23">
        <v>7.6</v>
      </c>
      <c r="P26" s="243"/>
      <c r="Q26" s="47">
        <v>7</v>
      </c>
      <c r="R26" s="23"/>
      <c r="S26" s="47"/>
      <c r="T26" s="23"/>
      <c r="U26" s="23"/>
      <c r="V26" s="23"/>
      <c r="W26" s="24"/>
      <c r="X26" s="24"/>
      <c r="Y26" s="24"/>
      <c r="Z26" s="24"/>
      <c r="AA26" s="24"/>
      <c r="AB26" s="24"/>
      <c r="AC26" s="24"/>
      <c r="AD26" s="24"/>
      <c r="AE26" s="18">
        <f t="shared" si="0"/>
        <v>3.0128078817733988</v>
      </c>
      <c r="AF26" s="20"/>
      <c r="AG26" s="42" t="str">
        <f t="shared" si="1"/>
        <v>YÕu</v>
      </c>
      <c r="AH26" s="14"/>
    </row>
    <row r="27" spans="1:34" ht="15.75">
      <c r="A27" s="5">
        <v>21</v>
      </c>
      <c r="B27" s="120" t="s">
        <v>316</v>
      </c>
      <c r="C27" s="114" t="s">
        <v>181</v>
      </c>
      <c r="D27" s="23">
        <v>5.7</v>
      </c>
      <c r="E27" s="47">
        <v>6.3</v>
      </c>
      <c r="F27" s="47">
        <v>5.7</v>
      </c>
      <c r="G27" s="48">
        <v>8</v>
      </c>
      <c r="H27" s="47">
        <v>8</v>
      </c>
      <c r="I27" s="23"/>
      <c r="J27" s="47">
        <v>6.5</v>
      </c>
      <c r="K27" s="47">
        <v>5.6</v>
      </c>
      <c r="L27" s="47">
        <v>5.8</v>
      </c>
      <c r="M27" s="47">
        <v>7</v>
      </c>
      <c r="N27" s="194">
        <v>7</v>
      </c>
      <c r="O27" s="23">
        <v>6.4</v>
      </c>
      <c r="P27" s="47">
        <v>7.4</v>
      </c>
      <c r="Q27" s="243"/>
      <c r="R27" s="23"/>
      <c r="S27" s="47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18">
        <f t="shared" si="0"/>
        <v>3.444827586206897</v>
      </c>
      <c r="AF27" s="20"/>
      <c r="AG27" s="42" t="str">
        <f t="shared" si="1"/>
        <v>YÕu</v>
      </c>
      <c r="AH27" s="14"/>
    </row>
    <row r="28" spans="1:34" ht="15.75">
      <c r="A28" s="5">
        <v>22</v>
      </c>
      <c r="B28" s="120" t="s">
        <v>317</v>
      </c>
      <c r="C28" s="114" t="s">
        <v>318</v>
      </c>
      <c r="D28" s="23">
        <v>5.7</v>
      </c>
      <c r="E28" s="243"/>
      <c r="F28" s="47">
        <v>6</v>
      </c>
      <c r="G28" s="48">
        <v>5</v>
      </c>
      <c r="H28" s="47">
        <v>7.6</v>
      </c>
      <c r="I28" s="23"/>
      <c r="J28" s="47">
        <v>6</v>
      </c>
      <c r="K28" s="243"/>
      <c r="L28" s="47">
        <v>5.4</v>
      </c>
      <c r="M28" s="47">
        <v>5</v>
      </c>
      <c r="N28" s="194">
        <v>6.285714285714286</v>
      </c>
      <c r="O28" s="23">
        <v>6.3</v>
      </c>
      <c r="P28" s="243"/>
      <c r="Q28" s="243"/>
      <c r="R28" s="23"/>
      <c r="S28" s="47"/>
      <c r="T28" s="23"/>
      <c r="U28" s="23"/>
      <c r="V28" s="23"/>
      <c r="W28" s="24"/>
      <c r="X28" s="24"/>
      <c r="Y28" s="24"/>
      <c r="Z28" s="24"/>
      <c r="AA28" s="24"/>
      <c r="AB28" s="24"/>
      <c r="AC28" s="24"/>
      <c r="AD28" s="24"/>
      <c r="AE28" s="18">
        <f t="shared" si="0"/>
        <v>1.9871921182266008</v>
      </c>
      <c r="AF28" s="20"/>
      <c r="AG28" s="42" t="str">
        <f t="shared" si="1"/>
        <v>YÕu</v>
      </c>
      <c r="AH28" s="14"/>
    </row>
    <row r="29" spans="1:34" ht="15.75">
      <c r="A29" s="5">
        <v>23</v>
      </c>
      <c r="B29" s="120" t="s">
        <v>319</v>
      </c>
      <c r="C29" s="114" t="s">
        <v>12</v>
      </c>
      <c r="D29" s="23">
        <v>5.6</v>
      </c>
      <c r="E29" s="47">
        <v>7</v>
      </c>
      <c r="F29" s="47">
        <v>6</v>
      </c>
      <c r="G29" s="48">
        <v>8</v>
      </c>
      <c r="H29" s="47">
        <v>8</v>
      </c>
      <c r="I29" s="23"/>
      <c r="J29" s="47">
        <v>7</v>
      </c>
      <c r="K29" s="243"/>
      <c r="L29" s="47">
        <v>6</v>
      </c>
      <c r="M29" s="243"/>
      <c r="N29" s="244"/>
      <c r="O29" s="23">
        <v>6.9</v>
      </c>
      <c r="P29" s="243"/>
      <c r="Q29" s="243"/>
      <c r="R29" s="23"/>
      <c r="S29" s="47"/>
      <c r="T29" s="23"/>
      <c r="U29" s="23"/>
      <c r="V29" s="23"/>
      <c r="W29" s="24"/>
      <c r="X29" s="24"/>
      <c r="Y29" s="24"/>
      <c r="Z29" s="24"/>
      <c r="AA29" s="24"/>
      <c r="AB29" s="24"/>
      <c r="AC29" s="24"/>
      <c r="AD29" s="24"/>
      <c r="AE29" s="18">
        <f t="shared" si="0"/>
        <v>2.0172413793103448</v>
      </c>
      <c r="AF29" s="20"/>
      <c r="AG29" s="42" t="str">
        <f t="shared" si="1"/>
        <v>YÕu</v>
      </c>
      <c r="AH29" s="14"/>
    </row>
    <row r="30" spans="1:34" ht="15.75">
      <c r="A30" s="5">
        <v>24</v>
      </c>
      <c r="B30" s="120" t="s">
        <v>252</v>
      </c>
      <c r="C30" s="114" t="s">
        <v>320</v>
      </c>
      <c r="D30" s="23">
        <v>5.7</v>
      </c>
      <c r="E30" s="47">
        <v>5.6</v>
      </c>
      <c r="F30" s="47">
        <v>5.7</v>
      </c>
      <c r="G30" s="48">
        <v>5.4</v>
      </c>
      <c r="H30" s="47">
        <v>5.8</v>
      </c>
      <c r="I30" s="23"/>
      <c r="J30" s="243"/>
      <c r="K30" s="243"/>
      <c r="L30" s="47">
        <v>5.4</v>
      </c>
      <c r="M30" s="243"/>
      <c r="N30" s="244"/>
      <c r="O30" s="243"/>
      <c r="P30" s="243"/>
      <c r="Q30" s="243"/>
      <c r="R30" s="23"/>
      <c r="S30" s="47"/>
      <c r="T30" s="23"/>
      <c r="U30" s="23"/>
      <c r="V30" s="23"/>
      <c r="W30" s="24"/>
      <c r="X30" s="24"/>
      <c r="Y30" s="24"/>
      <c r="Z30" s="24"/>
      <c r="AA30" s="24"/>
      <c r="AB30" s="24"/>
      <c r="AC30" s="24"/>
      <c r="AD30" s="24"/>
      <c r="AE30" s="18">
        <f t="shared" si="0"/>
        <v>1.2448275862068967</v>
      </c>
      <c r="AF30" s="20"/>
      <c r="AG30" s="42" t="str">
        <f t="shared" si="1"/>
        <v>YÕu</v>
      </c>
      <c r="AH30" s="14"/>
    </row>
    <row r="31" spans="1:34" ht="15.75">
      <c r="A31" s="5">
        <v>25</v>
      </c>
      <c r="B31" s="120" t="s">
        <v>321</v>
      </c>
      <c r="C31" s="114" t="s">
        <v>322</v>
      </c>
      <c r="D31" s="23">
        <v>5.7</v>
      </c>
      <c r="E31" s="47">
        <v>6</v>
      </c>
      <c r="F31" s="47">
        <v>5</v>
      </c>
      <c r="G31" s="48">
        <v>6.6</v>
      </c>
      <c r="H31" s="47">
        <v>7.4</v>
      </c>
      <c r="I31" s="23"/>
      <c r="J31" s="47">
        <v>7.2</v>
      </c>
      <c r="K31" s="47">
        <v>5.2</v>
      </c>
      <c r="L31" s="47">
        <v>5.8</v>
      </c>
      <c r="M31" s="243"/>
      <c r="N31" s="194">
        <v>7</v>
      </c>
      <c r="O31" s="23">
        <v>7.3</v>
      </c>
      <c r="P31" s="243"/>
      <c r="Q31" s="243"/>
      <c r="R31" s="23"/>
      <c r="S31" s="47"/>
      <c r="T31" s="23"/>
      <c r="U31" s="23"/>
      <c r="V31" s="23"/>
      <c r="W31" s="24"/>
      <c r="X31" s="24"/>
      <c r="Y31" s="24"/>
      <c r="Z31" s="24"/>
      <c r="AA31" s="24"/>
      <c r="AB31" s="24"/>
      <c r="AC31" s="24"/>
      <c r="AD31" s="24"/>
      <c r="AE31" s="18">
        <f t="shared" si="0"/>
        <v>2.579310344827586</v>
      </c>
      <c r="AF31" s="20"/>
      <c r="AG31" s="42" t="str">
        <f t="shared" si="1"/>
        <v>YÕu</v>
      </c>
      <c r="AH31" s="14"/>
    </row>
    <row r="32" spans="1:34" ht="15.75">
      <c r="A32" s="5">
        <v>26</v>
      </c>
      <c r="B32" s="120" t="s">
        <v>323</v>
      </c>
      <c r="C32" s="114" t="s">
        <v>324</v>
      </c>
      <c r="D32" s="23">
        <v>5.7</v>
      </c>
      <c r="E32" s="47">
        <v>5.7</v>
      </c>
      <c r="F32" s="47">
        <v>6</v>
      </c>
      <c r="G32" s="48">
        <v>5.2</v>
      </c>
      <c r="H32" s="47">
        <v>5</v>
      </c>
      <c r="I32" s="23"/>
      <c r="J32" s="47">
        <v>7</v>
      </c>
      <c r="K32" s="47">
        <v>5.2</v>
      </c>
      <c r="L32" s="47">
        <v>5.4</v>
      </c>
      <c r="M32" s="47">
        <v>5.4</v>
      </c>
      <c r="N32" s="194">
        <v>6.285714285714286</v>
      </c>
      <c r="O32" s="23">
        <v>7.3</v>
      </c>
      <c r="P32" s="47">
        <v>5.3</v>
      </c>
      <c r="Q32" s="47">
        <v>6.7</v>
      </c>
      <c r="R32" s="23"/>
      <c r="S32" s="47"/>
      <c r="T32" s="23"/>
      <c r="U32" s="23"/>
      <c r="V32" s="23"/>
      <c r="W32" s="24"/>
      <c r="X32" s="24"/>
      <c r="Y32" s="24"/>
      <c r="Z32" s="24"/>
      <c r="AA32" s="24"/>
      <c r="AB32" s="24"/>
      <c r="AC32" s="24"/>
      <c r="AD32" s="24"/>
      <c r="AE32" s="18">
        <f t="shared" si="0"/>
        <v>3.42167487684729</v>
      </c>
      <c r="AF32" s="20"/>
      <c r="AG32" s="42" t="str">
        <f t="shared" si="1"/>
        <v>YÕu</v>
      </c>
      <c r="AH32" s="14"/>
    </row>
    <row r="33" spans="1:34" ht="15.75">
      <c r="A33" s="5">
        <v>27</v>
      </c>
      <c r="B33" s="120" t="s">
        <v>325</v>
      </c>
      <c r="C33" s="114" t="s">
        <v>326</v>
      </c>
      <c r="D33" s="26">
        <v>5.7</v>
      </c>
      <c r="E33" s="40">
        <v>5.7</v>
      </c>
      <c r="F33" s="40">
        <v>5</v>
      </c>
      <c r="G33" s="54">
        <v>5</v>
      </c>
      <c r="H33" s="40">
        <v>5.8</v>
      </c>
      <c r="I33" s="23"/>
      <c r="J33" s="245"/>
      <c r="K33" s="245"/>
      <c r="L33" s="40">
        <v>5</v>
      </c>
      <c r="M33" s="245"/>
      <c r="N33" s="205">
        <v>5.428571428571429</v>
      </c>
      <c r="O33" s="245"/>
      <c r="P33" s="245"/>
      <c r="Q33" s="245"/>
      <c r="R33" s="23"/>
      <c r="S33" s="47"/>
      <c r="T33" s="23"/>
      <c r="U33" s="23"/>
      <c r="V33" s="23"/>
      <c r="W33" s="24"/>
      <c r="X33" s="24"/>
      <c r="Y33" s="24"/>
      <c r="Z33" s="24"/>
      <c r="AA33" s="24"/>
      <c r="AB33" s="24"/>
      <c r="AC33" s="24"/>
      <c r="AD33" s="24"/>
      <c r="AE33" s="18">
        <f aca="true" t="shared" si="2" ref="AE33:AE63">(D33*$D$6+E33*$E$6+H33*$H$6+G33*$G$6+F33*$F$6+I33*$I$6+J33*$J$6+K33*$K$6+L33*$L$6+M33*$M$6+N33*$N$6+O33*$O$6+P33*$P$6+Q33*$Q$6+R33*$R$6+S33*$S$6+T33*$T$6+U33*$U$6+V33*$V$6)/SUM($D$6:$V$6)</f>
        <v>1.4635467980295565</v>
      </c>
      <c r="AF33" s="20"/>
      <c r="AG33" s="42" t="str">
        <f aca="true" t="shared" si="3" ref="AG33:AG63">IF(AE33&lt;5,"YÕu",IF(AE33&lt;6,"Trung b×nh","TB.Kh¸"))</f>
        <v>YÕu</v>
      </c>
      <c r="AH33" s="14"/>
    </row>
    <row r="34" spans="1:34" ht="15.75">
      <c r="A34" s="5">
        <v>1</v>
      </c>
      <c r="B34" s="105" t="s">
        <v>327</v>
      </c>
      <c r="C34" s="106" t="s">
        <v>9</v>
      </c>
      <c r="D34" s="21">
        <v>5.7</v>
      </c>
      <c r="E34" s="52">
        <v>5</v>
      </c>
      <c r="F34" s="52">
        <v>6</v>
      </c>
      <c r="G34" s="53">
        <v>5</v>
      </c>
      <c r="H34" s="52">
        <v>5.6</v>
      </c>
      <c r="I34" s="23"/>
      <c r="J34" s="52">
        <v>6.1</v>
      </c>
      <c r="K34" s="52">
        <v>5</v>
      </c>
      <c r="L34" s="52">
        <v>5.4</v>
      </c>
      <c r="M34" s="52">
        <v>5</v>
      </c>
      <c r="N34" s="247">
        <v>7</v>
      </c>
      <c r="O34" s="242"/>
      <c r="P34" s="247">
        <v>5.428571428571429</v>
      </c>
      <c r="Q34" s="242"/>
      <c r="R34" s="23"/>
      <c r="S34" s="47"/>
      <c r="T34" s="23"/>
      <c r="U34" s="23"/>
      <c r="V34" s="23"/>
      <c r="W34" s="24"/>
      <c r="X34" s="24"/>
      <c r="Y34" s="24"/>
      <c r="Z34" s="24"/>
      <c r="AA34" s="24"/>
      <c r="AB34" s="24"/>
      <c r="AC34" s="24"/>
      <c r="AD34" s="24"/>
      <c r="AE34" s="18">
        <f t="shared" si="2"/>
        <v>2.667487684729064</v>
      </c>
      <c r="AF34" s="20"/>
      <c r="AG34" s="42" t="str">
        <f t="shared" si="3"/>
        <v>YÕu</v>
      </c>
      <c r="AH34" s="14"/>
    </row>
    <row r="35" spans="1:34" ht="15.75">
      <c r="A35" s="5">
        <v>2</v>
      </c>
      <c r="B35" s="105" t="s">
        <v>174</v>
      </c>
      <c r="C35" s="106" t="s">
        <v>328</v>
      </c>
      <c r="D35" s="23">
        <v>5.6</v>
      </c>
      <c r="E35" s="243"/>
      <c r="F35" s="47">
        <v>6.7</v>
      </c>
      <c r="G35" s="48">
        <v>5</v>
      </c>
      <c r="H35" s="47">
        <v>5</v>
      </c>
      <c r="I35" s="23"/>
      <c r="J35" s="243"/>
      <c r="K35" s="243"/>
      <c r="L35" s="47">
        <v>5.4</v>
      </c>
      <c r="M35" s="243"/>
      <c r="N35" s="194">
        <v>5.285714285714286</v>
      </c>
      <c r="O35" s="243"/>
      <c r="P35" s="244"/>
      <c r="Q35" s="243"/>
      <c r="R35" s="23"/>
      <c r="S35" s="47"/>
      <c r="T35" s="23"/>
      <c r="U35" s="23"/>
      <c r="V35" s="23"/>
      <c r="W35" s="24"/>
      <c r="X35" s="24"/>
      <c r="Y35" s="24"/>
      <c r="Z35" s="24"/>
      <c r="AA35" s="24"/>
      <c r="AB35" s="24"/>
      <c r="AC35" s="24"/>
      <c r="AD35" s="24"/>
      <c r="AE35" s="18">
        <f t="shared" si="2"/>
        <v>1.3147783251231528</v>
      </c>
      <c r="AF35" s="20"/>
      <c r="AG35" s="42" t="str">
        <f t="shared" si="3"/>
        <v>YÕu</v>
      </c>
      <c r="AH35" s="14"/>
    </row>
    <row r="36" spans="1:34" ht="15.75">
      <c r="A36" s="5">
        <v>3</v>
      </c>
      <c r="B36" s="105" t="s">
        <v>329</v>
      </c>
      <c r="C36" s="106" t="s">
        <v>330</v>
      </c>
      <c r="D36" s="23">
        <v>5.7</v>
      </c>
      <c r="E36" s="47">
        <v>5.4</v>
      </c>
      <c r="F36" s="47">
        <v>7</v>
      </c>
      <c r="G36" s="48">
        <v>5.2</v>
      </c>
      <c r="H36" s="47">
        <v>6.5</v>
      </c>
      <c r="I36" s="23"/>
      <c r="J36" s="47">
        <v>5.7</v>
      </c>
      <c r="K36" s="243"/>
      <c r="L36" s="47">
        <v>5.6</v>
      </c>
      <c r="M36" s="243"/>
      <c r="N36" s="194">
        <v>5.571428571428571</v>
      </c>
      <c r="O36" s="243"/>
      <c r="P36" s="244"/>
      <c r="Q36" s="243"/>
      <c r="R36" s="23"/>
      <c r="S36" s="47"/>
      <c r="T36" s="23"/>
      <c r="U36" s="23"/>
      <c r="V36" s="23"/>
      <c r="W36" s="24"/>
      <c r="X36" s="24"/>
      <c r="Y36" s="24"/>
      <c r="Z36" s="24"/>
      <c r="AA36" s="24"/>
      <c r="AB36" s="24"/>
      <c r="AC36" s="24"/>
      <c r="AD36" s="24"/>
      <c r="AE36" s="18">
        <f t="shared" si="2"/>
        <v>1.7726600985221674</v>
      </c>
      <c r="AF36" s="20"/>
      <c r="AG36" s="42" t="str">
        <f t="shared" si="3"/>
        <v>YÕu</v>
      </c>
      <c r="AH36" s="14"/>
    </row>
    <row r="37" spans="1:34" ht="15.75">
      <c r="A37" s="5">
        <v>4</v>
      </c>
      <c r="B37" s="105" t="s">
        <v>331</v>
      </c>
      <c r="C37" s="106" t="s">
        <v>332</v>
      </c>
      <c r="D37" s="23">
        <v>5.7</v>
      </c>
      <c r="E37" s="47">
        <v>6</v>
      </c>
      <c r="F37" s="47">
        <v>6.3</v>
      </c>
      <c r="G37" s="48">
        <v>5</v>
      </c>
      <c r="H37" s="243"/>
      <c r="I37" s="23"/>
      <c r="J37" s="47">
        <v>5.5</v>
      </c>
      <c r="K37" s="47">
        <v>5.3</v>
      </c>
      <c r="L37" s="47">
        <v>5.4</v>
      </c>
      <c r="M37" s="47">
        <v>5.6</v>
      </c>
      <c r="N37" s="194">
        <v>5.857142857142857</v>
      </c>
      <c r="O37" s="23">
        <v>5</v>
      </c>
      <c r="P37" s="194">
        <v>5.428571428571429</v>
      </c>
      <c r="Q37" s="47">
        <v>5.2</v>
      </c>
      <c r="R37" s="23"/>
      <c r="S37" s="47"/>
      <c r="T37" s="23"/>
      <c r="U37" s="23"/>
      <c r="V37" s="23"/>
      <c r="W37" s="24"/>
      <c r="X37" s="24"/>
      <c r="Y37" s="24"/>
      <c r="Z37" s="24"/>
      <c r="AA37" s="24"/>
      <c r="AB37" s="24"/>
      <c r="AC37" s="24"/>
      <c r="AD37" s="24"/>
      <c r="AE37" s="18">
        <f t="shared" si="2"/>
        <v>3.1083743842364537</v>
      </c>
      <c r="AF37" s="20"/>
      <c r="AG37" s="42" t="str">
        <f t="shared" si="3"/>
        <v>YÕu</v>
      </c>
      <c r="AH37" s="14"/>
    </row>
    <row r="38" spans="1:34" ht="15.75">
      <c r="A38" s="5">
        <v>5</v>
      </c>
      <c r="B38" s="105" t="s">
        <v>333</v>
      </c>
      <c r="C38" s="106" t="s">
        <v>147</v>
      </c>
      <c r="D38" s="23">
        <v>5.7</v>
      </c>
      <c r="E38" s="47">
        <v>5.6</v>
      </c>
      <c r="F38" s="47">
        <v>6.3</v>
      </c>
      <c r="G38" s="48">
        <v>5.4</v>
      </c>
      <c r="H38" s="238">
        <v>5</v>
      </c>
      <c r="I38" s="23"/>
      <c r="J38" s="47">
        <v>6</v>
      </c>
      <c r="K38" s="47">
        <v>5</v>
      </c>
      <c r="L38" s="47">
        <v>5.4</v>
      </c>
      <c r="M38" s="47">
        <v>5.6</v>
      </c>
      <c r="N38" s="194">
        <v>6.285714285714286</v>
      </c>
      <c r="O38" s="23">
        <v>6.3</v>
      </c>
      <c r="P38" s="194">
        <v>5.714285714285714</v>
      </c>
      <c r="Q38" s="47">
        <v>5.6</v>
      </c>
      <c r="R38" s="23"/>
      <c r="S38" s="47"/>
      <c r="T38" s="23"/>
      <c r="U38" s="23"/>
      <c r="V38" s="23"/>
      <c r="W38" s="24"/>
      <c r="X38" s="24"/>
      <c r="Y38" s="24"/>
      <c r="Z38" s="24"/>
      <c r="AA38" s="24"/>
      <c r="AB38" s="24"/>
      <c r="AC38" s="24"/>
      <c r="AD38" s="24"/>
      <c r="AE38" s="18">
        <f t="shared" si="2"/>
        <v>3.319211822660099</v>
      </c>
      <c r="AF38" s="20"/>
      <c r="AG38" s="42" t="str">
        <f t="shared" si="3"/>
        <v>YÕu</v>
      </c>
      <c r="AH38" s="14"/>
    </row>
    <row r="39" spans="1:34" ht="15.75">
      <c r="A39" s="5">
        <v>6</v>
      </c>
      <c r="B39" s="105" t="s">
        <v>334</v>
      </c>
      <c r="C39" s="106" t="s">
        <v>147</v>
      </c>
      <c r="D39" s="23">
        <v>6</v>
      </c>
      <c r="E39" s="47">
        <v>5.7</v>
      </c>
      <c r="F39" s="47">
        <v>6</v>
      </c>
      <c r="G39" s="48">
        <v>5</v>
      </c>
      <c r="H39" s="47">
        <v>6.8</v>
      </c>
      <c r="I39" s="23"/>
      <c r="J39" s="47">
        <v>5.9</v>
      </c>
      <c r="K39" s="47">
        <v>5.3</v>
      </c>
      <c r="L39" s="47">
        <v>5.8</v>
      </c>
      <c r="M39" s="47">
        <v>5</v>
      </c>
      <c r="N39" s="194">
        <v>6.285714285714286</v>
      </c>
      <c r="O39" s="23">
        <v>6.6</v>
      </c>
      <c r="P39" s="194">
        <v>6</v>
      </c>
      <c r="Q39" s="47">
        <v>5.6</v>
      </c>
      <c r="R39" s="23"/>
      <c r="S39" s="47"/>
      <c r="T39" s="23"/>
      <c r="U39" s="23"/>
      <c r="V39" s="23"/>
      <c r="W39" s="24"/>
      <c r="X39" s="24"/>
      <c r="Y39" s="24"/>
      <c r="Z39" s="24"/>
      <c r="AA39" s="24"/>
      <c r="AB39" s="24"/>
      <c r="AC39" s="24"/>
      <c r="AD39" s="24"/>
      <c r="AE39" s="18">
        <f t="shared" si="2"/>
        <v>3.3665024630541867</v>
      </c>
      <c r="AF39" s="20"/>
      <c r="AG39" s="42" t="str">
        <f t="shared" si="3"/>
        <v>YÕu</v>
      </c>
      <c r="AH39" s="14"/>
    </row>
    <row r="40" spans="1:34" ht="15.75">
      <c r="A40" s="5">
        <v>7</v>
      </c>
      <c r="B40" s="107" t="s">
        <v>336</v>
      </c>
      <c r="C40" s="108" t="s">
        <v>337</v>
      </c>
      <c r="D40" s="23">
        <v>5.7</v>
      </c>
      <c r="E40" s="47">
        <v>6.5</v>
      </c>
      <c r="F40" s="47">
        <v>6.7</v>
      </c>
      <c r="G40" s="48">
        <v>5.4</v>
      </c>
      <c r="H40" s="47">
        <v>5.8</v>
      </c>
      <c r="I40" s="23"/>
      <c r="J40" s="47">
        <v>6.4</v>
      </c>
      <c r="K40" s="243"/>
      <c r="L40" s="47">
        <v>5</v>
      </c>
      <c r="M40" s="47">
        <v>5.6</v>
      </c>
      <c r="N40" s="194">
        <v>5.857142857142857</v>
      </c>
      <c r="O40" s="243"/>
      <c r="P40" s="194">
        <v>6.428571428571429</v>
      </c>
      <c r="Q40" s="243"/>
      <c r="R40" s="23"/>
      <c r="S40" s="47"/>
      <c r="T40" s="23"/>
      <c r="U40" s="23"/>
      <c r="V40" s="23"/>
      <c r="W40" s="24"/>
      <c r="X40" s="24"/>
      <c r="Y40" s="24"/>
      <c r="Z40" s="24"/>
      <c r="AA40" s="24"/>
      <c r="AB40" s="24"/>
      <c r="AC40" s="24"/>
      <c r="AD40" s="24"/>
      <c r="AE40" s="18">
        <f t="shared" si="2"/>
        <v>2.456650246305419</v>
      </c>
      <c r="AF40" s="20"/>
      <c r="AG40" s="42" t="str">
        <f t="shared" si="3"/>
        <v>YÕu</v>
      </c>
      <c r="AH40" s="14"/>
    </row>
    <row r="41" spans="1:34" ht="15.75">
      <c r="A41" s="5">
        <v>8</v>
      </c>
      <c r="B41" s="109" t="s">
        <v>338</v>
      </c>
      <c r="C41" s="110" t="s">
        <v>246</v>
      </c>
      <c r="D41" s="23">
        <v>5.7</v>
      </c>
      <c r="E41" s="243"/>
      <c r="F41" s="47">
        <v>6.3</v>
      </c>
      <c r="G41" s="246"/>
      <c r="H41" s="243"/>
      <c r="I41" s="23"/>
      <c r="J41" s="243"/>
      <c r="K41" s="243"/>
      <c r="L41" s="243"/>
      <c r="M41" s="243"/>
      <c r="N41" s="248"/>
      <c r="O41" s="243"/>
      <c r="P41" s="244"/>
      <c r="Q41" s="243"/>
      <c r="R41" s="23"/>
      <c r="S41" s="47"/>
      <c r="T41" s="23"/>
      <c r="U41" s="23"/>
      <c r="V41" s="23"/>
      <c r="W41" s="24"/>
      <c r="X41" s="24"/>
      <c r="Y41" s="24"/>
      <c r="Z41" s="24"/>
      <c r="AA41" s="24"/>
      <c r="AB41" s="24"/>
      <c r="AC41" s="24"/>
      <c r="AD41" s="24"/>
      <c r="AE41" s="18">
        <f t="shared" si="2"/>
        <v>0.41379310344827586</v>
      </c>
      <c r="AF41" s="20"/>
      <c r="AG41" s="42" t="str">
        <f t="shared" si="3"/>
        <v>YÕu</v>
      </c>
      <c r="AH41" s="14"/>
    </row>
    <row r="42" spans="1:34" ht="15.75">
      <c r="A42" s="5">
        <v>9</v>
      </c>
      <c r="B42" s="105" t="s">
        <v>339</v>
      </c>
      <c r="C42" s="106" t="s">
        <v>171</v>
      </c>
      <c r="D42" s="23">
        <v>5.6</v>
      </c>
      <c r="E42" s="47">
        <v>6</v>
      </c>
      <c r="F42" s="47">
        <v>5.7</v>
      </c>
      <c r="G42" s="48">
        <v>5.4</v>
      </c>
      <c r="H42" s="47">
        <v>5.6</v>
      </c>
      <c r="I42" s="23"/>
      <c r="J42" s="47">
        <v>6.4</v>
      </c>
      <c r="K42" s="47">
        <v>6.3</v>
      </c>
      <c r="L42" s="47">
        <v>5.4</v>
      </c>
      <c r="M42" s="47">
        <v>6</v>
      </c>
      <c r="N42" s="194">
        <v>7</v>
      </c>
      <c r="O42" s="23">
        <v>5.6</v>
      </c>
      <c r="P42" s="194">
        <v>6.714285714285714</v>
      </c>
      <c r="Q42" s="47">
        <v>5.9</v>
      </c>
      <c r="R42" s="23"/>
      <c r="S42" s="47"/>
      <c r="T42" s="23"/>
      <c r="U42" s="23"/>
      <c r="V42" s="23"/>
      <c r="W42" s="24"/>
      <c r="X42" s="24"/>
      <c r="Y42" s="24"/>
      <c r="Z42" s="24"/>
      <c r="AA42" s="24"/>
      <c r="AB42" s="24"/>
      <c r="AC42" s="24"/>
      <c r="AD42" s="24"/>
      <c r="AE42" s="18">
        <f t="shared" si="2"/>
        <v>3.538916256157635</v>
      </c>
      <c r="AF42" s="20"/>
      <c r="AG42" s="42" t="str">
        <f t="shared" si="3"/>
        <v>YÕu</v>
      </c>
      <c r="AH42" s="14"/>
    </row>
    <row r="43" spans="1:34" ht="15.75">
      <c r="A43" s="5">
        <v>10</v>
      </c>
      <c r="B43" s="105" t="s">
        <v>340</v>
      </c>
      <c r="C43" s="106" t="s">
        <v>171</v>
      </c>
      <c r="D43" s="23">
        <v>5.7</v>
      </c>
      <c r="E43" s="47">
        <v>6.6</v>
      </c>
      <c r="F43" s="47">
        <v>6</v>
      </c>
      <c r="G43" s="48">
        <v>5.7</v>
      </c>
      <c r="H43" s="238">
        <v>5.8</v>
      </c>
      <c r="I43" s="23"/>
      <c r="J43" s="47">
        <v>7</v>
      </c>
      <c r="K43" s="47">
        <v>6</v>
      </c>
      <c r="L43" s="47">
        <v>5.4</v>
      </c>
      <c r="M43" s="47">
        <v>5</v>
      </c>
      <c r="N43" s="194">
        <v>6.714285714285714</v>
      </c>
      <c r="O43" s="243"/>
      <c r="P43" s="194">
        <v>6.285714285714286</v>
      </c>
      <c r="Q43" s="243"/>
      <c r="R43" s="23"/>
      <c r="S43" s="47"/>
      <c r="T43" s="23"/>
      <c r="U43" s="23"/>
      <c r="V43" s="23"/>
      <c r="W43" s="24"/>
      <c r="X43" s="24"/>
      <c r="Y43" s="24"/>
      <c r="Z43" s="24"/>
      <c r="AA43" s="24"/>
      <c r="AB43" s="24"/>
      <c r="AC43" s="24"/>
      <c r="AD43" s="24"/>
      <c r="AE43" s="18">
        <f t="shared" si="2"/>
        <v>2.91871921182266</v>
      </c>
      <c r="AF43" s="20"/>
      <c r="AG43" s="42" t="str">
        <f t="shared" si="3"/>
        <v>YÕu</v>
      </c>
      <c r="AH43" s="14"/>
    </row>
    <row r="44" spans="1:34" ht="15.75">
      <c r="A44" s="5">
        <v>11</v>
      </c>
      <c r="B44" s="105" t="s">
        <v>341</v>
      </c>
      <c r="C44" s="106" t="s">
        <v>210</v>
      </c>
      <c r="D44" s="23">
        <v>5.7</v>
      </c>
      <c r="E44" s="47">
        <v>5.4</v>
      </c>
      <c r="F44" s="47">
        <v>6</v>
      </c>
      <c r="G44" s="48">
        <v>5</v>
      </c>
      <c r="H44" s="47">
        <v>6.8</v>
      </c>
      <c r="I44" s="23"/>
      <c r="J44" s="47">
        <v>7.2</v>
      </c>
      <c r="K44" s="47">
        <v>5.7</v>
      </c>
      <c r="L44" s="47">
        <v>5.4</v>
      </c>
      <c r="M44" s="47">
        <v>6.6</v>
      </c>
      <c r="N44" s="194">
        <v>7</v>
      </c>
      <c r="O44" s="23">
        <v>5.7</v>
      </c>
      <c r="P44" s="194">
        <v>6.714285714285714</v>
      </c>
      <c r="Q44" s="47">
        <v>5.9</v>
      </c>
      <c r="R44" s="23"/>
      <c r="S44" s="47"/>
      <c r="T44" s="23"/>
      <c r="U44" s="23"/>
      <c r="V44" s="23"/>
      <c r="W44" s="24"/>
      <c r="X44" s="24"/>
      <c r="Y44" s="24"/>
      <c r="Z44" s="24"/>
      <c r="AA44" s="24"/>
      <c r="AB44" s="24"/>
      <c r="AC44" s="24"/>
      <c r="AD44" s="24"/>
      <c r="AE44" s="18">
        <f t="shared" si="2"/>
        <v>3.535467980295566</v>
      </c>
      <c r="AF44" s="20"/>
      <c r="AG44" s="42" t="str">
        <f t="shared" si="3"/>
        <v>YÕu</v>
      </c>
      <c r="AH44" s="14"/>
    </row>
    <row r="45" spans="1:34" ht="15.75">
      <c r="A45" s="5">
        <v>12</v>
      </c>
      <c r="B45" s="105" t="s">
        <v>342</v>
      </c>
      <c r="C45" s="106" t="s">
        <v>343</v>
      </c>
      <c r="D45" s="26">
        <v>5.7</v>
      </c>
      <c r="E45" s="40">
        <v>6.3</v>
      </c>
      <c r="F45" s="40">
        <v>6</v>
      </c>
      <c r="G45" s="54">
        <v>7.8</v>
      </c>
      <c r="H45" s="40">
        <v>6.8</v>
      </c>
      <c r="I45" s="23"/>
      <c r="J45" s="40">
        <v>7</v>
      </c>
      <c r="K45" s="40">
        <v>6.3</v>
      </c>
      <c r="L45" s="40">
        <v>5.6</v>
      </c>
      <c r="M45" s="40">
        <v>7</v>
      </c>
      <c r="N45" s="205">
        <v>7</v>
      </c>
      <c r="O45" s="26">
        <v>7.6</v>
      </c>
      <c r="P45" s="205">
        <v>7.428571428571429</v>
      </c>
      <c r="Q45" s="40">
        <v>7.2</v>
      </c>
      <c r="R45" s="23"/>
      <c r="S45" s="47"/>
      <c r="T45" s="23"/>
      <c r="U45" s="23"/>
      <c r="V45" s="23"/>
      <c r="W45" s="24"/>
      <c r="X45" s="24"/>
      <c r="Y45" s="24"/>
      <c r="Z45" s="24"/>
      <c r="AA45" s="24"/>
      <c r="AB45" s="24"/>
      <c r="AC45" s="24"/>
      <c r="AD45" s="24"/>
      <c r="AE45" s="18">
        <f t="shared" si="2"/>
        <v>4.019211822660099</v>
      </c>
      <c r="AF45" s="20"/>
      <c r="AG45" s="42" t="str">
        <f t="shared" si="3"/>
        <v>YÕu</v>
      </c>
      <c r="AH45" s="14"/>
    </row>
    <row r="46" spans="1:34" ht="15.75">
      <c r="A46" s="5">
        <v>13</v>
      </c>
      <c r="B46" s="105" t="s">
        <v>174</v>
      </c>
      <c r="C46" s="106" t="s">
        <v>244</v>
      </c>
      <c r="D46" s="25">
        <v>6</v>
      </c>
      <c r="E46" s="49">
        <v>6.1</v>
      </c>
      <c r="F46" s="49">
        <v>6.3</v>
      </c>
      <c r="G46" s="202">
        <v>5.2</v>
      </c>
      <c r="H46" s="49">
        <v>6.4</v>
      </c>
      <c r="I46" s="23"/>
      <c r="J46" s="49">
        <v>6</v>
      </c>
      <c r="K46" s="49">
        <v>6</v>
      </c>
      <c r="L46" s="49">
        <v>5</v>
      </c>
      <c r="M46" s="49">
        <v>6.2</v>
      </c>
      <c r="N46" s="206">
        <v>6.285714285714286</v>
      </c>
      <c r="O46" s="25">
        <v>5</v>
      </c>
      <c r="P46" s="206">
        <v>5.857142857142857</v>
      </c>
      <c r="Q46" s="49">
        <v>5.4</v>
      </c>
      <c r="R46" s="23"/>
      <c r="S46" s="47"/>
      <c r="T46" s="23"/>
      <c r="U46" s="23"/>
      <c r="V46" s="23"/>
      <c r="W46" s="24"/>
      <c r="X46" s="24"/>
      <c r="Y46" s="24"/>
      <c r="Z46" s="24"/>
      <c r="AA46" s="24"/>
      <c r="AB46" s="24"/>
      <c r="AC46" s="24"/>
      <c r="AD46" s="24"/>
      <c r="AE46" s="18">
        <f t="shared" si="2"/>
        <v>3.38423645320197</v>
      </c>
      <c r="AF46" s="20"/>
      <c r="AG46" s="42" t="str">
        <f t="shared" si="3"/>
        <v>YÕu</v>
      </c>
      <c r="AH46" s="14"/>
    </row>
    <row r="47" spans="1:34" ht="15.75">
      <c r="A47" s="5">
        <v>14</v>
      </c>
      <c r="B47" s="105" t="s">
        <v>331</v>
      </c>
      <c r="C47" s="106" t="s">
        <v>244</v>
      </c>
      <c r="D47" s="23">
        <v>5.7</v>
      </c>
      <c r="E47" s="47">
        <v>6</v>
      </c>
      <c r="F47" s="47">
        <v>6.3</v>
      </c>
      <c r="G47" s="48">
        <v>6.6</v>
      </c>
      <c r="H47" s="47">
        <v>5</v>
      </c>
      <c r="I47" s="23"/>
      <c r="J47" s="47">
        <v>6</v>
      </c>
      <c r="K47" s="238">
        <v>5.4</v>
      </c>
      <c r="L47" s="47">
        <v>6.6</v>
      </c>
      <c r="M47" s="47">
        <v>5.6</v>
      </c>
      <c r="N47" s="194">
        <v>6.285714285714286</v>
      </c>
      <c r="O47" s="238">
        <v>6.1</v>
      </c>
      <c r="P47" s="240">
        <v>5.4</v>
      </c>
      <c r="Q47" s="243"/>
      <c r="R47" s="23"/>
      <c r="S47" s="47"/>
      <c r="T47" s="23"/>
      <c r="U47" s="23"/>
      <c r="V47" s="23"/>
      <c r="W47" s="24"/>
      <c r="X47" s="24"/>
      <c r="Y47" s="24"/>
      <c r="Z47" s="24"/>
      <c r="AA47" s="24"/>
      <c r="AB47" s="24"/>
      <c r="AC47" s="24"/>
      <c r="AD47" s="24"/>
      <c r="AE47" s="18">
        <f t="shared" si="2"/>
        <v>3.069950738916256</v>
      </c>
      <c r="AF47" s="20"/>
      <c r="AG47" s="42" t="str">
        <f t="shared" si="3"/>
        <v>YÕu</v>
      </c>
      <c r="AH47" s="14"/>
    </row>
    <row r="48" spans="1:34" ht="15.75">
      <c r="A48" s="5">
        <v>15</v>
      </c>
      <c r="B48" s="105" t="s">
        <v>201</v>
      </c>
      <c r="C48" s="106" t="s">
        <v>83</v>
      </c>
      <c r="D48" s="23">
        <v>5.6</v>
      </c>
      <c r="E48" s="47">
        <v>6</v>
      </c>
      <c r="F48" s="47">
        <v>6.3</v>
      </c>
      <c r="G48" s="48">
        <v>5</v>
      </c>
      <c r="H48" s="47">
        <v>5</v>
      </c>
      <c r="I48" s="23"/>
      <c r="J48" s="47">
        <v>6.5</v>
      </c>
      <c r="K48" s="238">
        <v>5</v>
      </c>
      <c r="L48" s="47">
        <v>5.4</v>
      </c>
      <c r="M48" s="47">
        <v>5</v>
      </c>
      <c r="N48" s="194">
        <v>6.285714285714286</v>
      </c>
      <c r="O48" s="23">
        <v>5.3</v>
      </c>
      <c r="P48" s="194">
        <v>5</v>
      </c>
      <c r="Q48" s="47">
        <v>5</v>
      </c>
      <c r="R48" s="23"/>
      <c r="S48" s="47"/>
      <c r="T48" s="23"/>
      <c r="U48" s="23"/>
      <c r="V48" s="23"/>
      <c r="W48" s="24"/>
      <c r="X48" s="24"/>
      <c r="Y48" s="24"/>
      <c r="Z48" s="24"/>
      <c r="AA48" s="24"/>
      <c r="AB48" s="24"/>
      <c r="AC48" s="24"/>
      <c r="AD48" s="24"/>
      <c r="AE48" s="18">
        <f t="shared" si="2"/>
        <v>3.173399014778325</v>
      </c>
      <c r="AF48" s="20"/>
      <c r="AG48" s="42" t="str">
        <f t="shared" si="3"/>
        <v>YÕu</v>
      </c>
      <c r="AH48" s="14"/>
    </row>
    <row r="49" spans="1:34" ht="15.75">
      <c r="A49" s="5">
        <v>16</v>
      </c>
      <c r="B49" s="105" t="s">
        <v>222</v>
      </c>
      <c r="C49" s="106" t="s">
        <v>344</v>
      </c>
      <c r="D49" s="23">
        <v>5.7</v>
      </c>
      <c r="E49" s="47">
        <v>5.7</v>
      </c>
      <c r="F49" s="47">
        <v>6.7</v>
      </c>
      <c r="G49" s="48">
        <v>5</v>
      </c>
      <c r="H49" s="243"/>
      <c r="I49" s="23"/>
      <c r="J49" s="243"/>
      <c r="K49" s="243"/>
      <c r="L49" s="47">
        <v>5.8</v>
      </c>
      <c r="M49" s="243"/>
      <c r="N49" s="244"/>
      <c r="O49" s="243"/>
      <c r="P49" s="244"/>
      <c r="Q49" s="243"/>
      <c r="R49" s="23"/>
      <c r="S49" s="47"/>
      <c r="T49" s="23"/>
      <c r="U49" s="23"/>
      <c r="V49" s="23"/>
      <c r="W49" s="24"/>
      <c r="X49" s="24"/>
      <c r="Y49" s="24"/>
      <c r="Z49" s="24"/>
      <c r="AA49" s="24"/>
      <c r="AB49" s="24"/>
      <c r="AC49" s="24"/>
      <c r="AD49" s="24"/>
      <c r="AE49" s="18">
        <f t="shared" si="2"/>
        <v>1.1689655172413793</v>
      </c>
      <c r="AF49" s="20"/>
      <c r="AG49" s="42" t="str">
        <f t="shared" si="3"/>
        <v>YÕu</v>
      </c>
      <c r="AH49" s="14"/>
    </row>
    <row r="50" spans="1:34" ht="15.75">
      <c r="A50" s="5">
        <v>17</v>
      </c>
      <c r="B50" s="105" t="s">
        <v>329</v>
      </c>
      <c r="C50" s="106" t="s">
        <v>41</v>
      </c>
      <c r="D50" s="23">
        <v>5.7</v>
      </c>
      <c r="E50" s="47">
        <v>6.3</v>
      </c>
      <c r="F50" s="47">
        <v>6.7</v>
      </c>
      <c r="G50" s="48">
        <v>6.7</v>
      </c>
      <c r="H50" s="47">
        <v>6.8</v>
      </c>
      <c r="I50" s="23"/>
      <c r="J50" s="47">
        <v>7.2</v>
      </c>
      <c r="K50" s="47">
        <v>5.4</v>
      </c>
      <c r="L50" s="47">
        <v>5.4</v>
      </c>
      <c r="M50" s="47">
        <v>6.2</v>
      </c>
      <c r="N50" s="194">
        <v>6.285714285714286</v>
      </c>
      <c r="O50" s="140"/>
      <c r="P50" s="194">
        <v>5.428571428571429</v>
      </c>
      <c r="Q50" s="102"/>
      <c r="R50" s="23"/>
      <c r="S50" s="47"/>
      <c r="T50" s="23"/>
      <c r="U50" s="23"/>
      <c r="V50" s="23"/>
      <c r="W50" s="24"/>
      <c r="X50" s="24"/>
      <c r="Y50" s="24"/>
      <c r="Z50" s="24"/>
      <c r="AA50" s="24"/>
      <c r="AB50" s="24"/>
      <c r="AC50" s="24"/>
      <c r="AD50" s="24"/>
      <c r="AE50" s="18">
        <f t="shared" si="2"/>
        <v>2.944334975369458</v>
      </c>
      <c r="AF50" s="20"/>
      <c r="AG50" s="42" t="str">
        <f t="shared" si="3"/>
        <v>YÕu</v>
      </c>
      <c r="AH50" s="14"/>
    </row>
    <row r="51" spans="1:34" ht="15.75">
      <c r="A51" s="5">
        <v>18</v>
      </c>
      <c r="B51" s="105" t="s">
        <v>345</v>
      </c>
      <c r="C51" s="106" t="s">
        <v>346</v>
      </c>
      <c r="D51" s="23">
        <v>5.7</v>
      </c>
      <c r="E51" s="47">
        <v>6</v>
      </c>
      <c r="F51" s="47">
        <v>6</v>
      </c>
      <c r="G51" s="48">
        <v>7</v>
      </c>
      <c r="H51" s="47">
        <v>6.8</v>
      </c>
      <c r="I51" s="23"/>
      <c r="J51" s="47">
        <v>7.2</v>
      </c>
      <c r="K51" s="47">
        <v>6.3</v>
      </c>
      <c r="L51" s="47">
        <v>6.4</v>
      </c>
      <c r="M51" s="47">
        <v>6</v>
      </c>
      <c r="N51" s="194">
        <v>7</v>
      </c>
      <c r="O51" s="23">
        <v>6.6</v>
      </c>
      <c r="P51" s="194">
        <v>7.428571428571429</v>
      </c>
      <c r="Q51" s="47">
        <v>6.7</v>
      </c>
      <c r="R51" s="23"/>
      <c r="S51" s="47"/>
      <c r="T51" s="23"/>
      <c r="U51" s="23"/>
      <c r="V51" s="23"/>
      <c r="W51" s="24"/>
      <c r="X51" s="24"/>
      <c r="Y51" s="24"/>
      <c r="Z51" s="24"/>
      <c r="AA51" s="24"/>
      <c r="AB51" s="24"/>
      <c r="AC51" s="24"/>
      <c r="AD51" s="24"/>
      <c r="AE51" s="18">
        <f t="shared" si="2"/>
        <v>3.8847290640394094</v>
      </c>
      <c r="AF51" s="20"/>
      <c r="AG51" s="42" t="str">
        <f t="shared" si="3"/>
        <v>YÕu</v>
      </c>
      <c r="AH51" s="14"/>
    </row>
    <row r="52" spans="1:34" ht="15.75">
      <c r="A52" s="5">
        <v>19</v>
      </c>
      <c r="B52" s="105" t="s">
        <v>331</v>
      </c>
      <c r="C52" s="106" t="s">
        <v>347</v>
      </c>
      <c r="D52" s="23">
        <v>6</v>
      </c>
      <c r="E52" s="47">
        <v>5.4</v>
      </c>
      <c r="F52" s="47">
        <v>6.7</v>
      </c>
      <c r="G52" s="48">
        <v>7</v>
      </c>
      <c r="H52" s="47">
        <v>6.8</v>
      </c>
      <c r="I52" s="23"/>
      <c r="J52" s="47">
        <v>6</v>
      </c>
      <c r="K52" s="47">
        <v>5.7</v>
      </c>
      <c r="L52" s="47">
        <v>6.4</v>
      </c>
      <c r="M52" s="243"/>
      <c r="N52" s="194">
        <v>5.571428571428571</v>
      </c>
      <c r="O52" s="243"/>
      <c r="P52" s="244"/>
      <c r="Q52" s="243"/>
      <c r="R52" s="23"/>
      <c r="S52" s="47"/>
      <c r="T52" s="23"/>
      <c r="U52" s="23"/>
      <c r="V52" s="23"/>
      <c r="W52" s="24"/>
      <c r="X52" s="24"/>
      <c r="Y52" s="24"/>
      <c r="Z52" s="24"/>
      <c r="AA52" s="24"/>
      <c r="AB52" s="24"/>
      <c r="AC52" s="24"/>
      <c r="AD52" s="24"/>
      <c r="AE52" s="18">
        <f t="shared" si="2"/>
        <v>2.3330049261083743</v>
      </c>
      <c r="AF52" s="20"/>
      <c r="AG52" s="42" t="str">
        <f t="shared" si="3"/>
        <v>YÕu</v>
      </c>
      <c r="AH52" s="14"/>
    </row>
    <row r="53" spans="1:34" ht="15.75">
      <c r="A53" s="5">
        <v>20</v>
      </c>
      <c r="B53" s="105" t="s">
        <v>144</v>
      </c>
      <c r="C53" s="106" t="s">
        <v>42</v>
      </c>
      <c r="D53" s="23">
        <v>5.7</v>
      </c>
      <c r="E53" s="47">
        <v>5.6</v>
      </c>
      <c r="F53" s="47">
        <v>6.7</v>
      </c>
      <c r="G53" s="48">
        <v>5.2</v>
      </c>
      <c r="H53" s="47">
        <v>5.6</v>
      </c>
      <c r="I53" s="23"/>
      <c r="J53" s="47">
        <v>6.3</v>
      </c>
      <c r="K53" s="243"/>
      <c r="L53" s="47">
        <v>5.4</v>
      </c>
      <c r="M53" s="243"/>
      <c r="N53" s="194">
        <v>5.9</v>
      </c>
      <c r="O53" s="243"/>
      <c r="P53" s="194">
        <v>5.428571428571429</v>
      </c>
      <c r="Q53" s="243"/>
      <c r="R53" s="23"/>
      <c r="S53" s="47"/>
      <c r="T53" s="23"/>
      <c r="U53" s="23"/>
      <c r="V53" s="23"/>
      <c r="W53" s="24"/>
      <c r="X53" s="24"/>
      <c r="Y53" s="24"/>
      <c r="Z53" s="24"/>
      <c r="AA53" s="24"/>
      <c r="AB53" s="24"/>
      <c r="AC53" s="24"/>
      <c r="AD53" s="24"/>
      <c r="AE53" s="18">
        <f t="shared" si="2"/>
        <v>2.158866995073892</v>
      </c>
      <c r="AF53" s="20"/>
      <c r="AG53" s="42" t="str">
        <f t="shared" si="3"/>
        <v>YÕu</v>
      </c>
      <c r="AH53" s="14"/>
    </row>
    <row r="54" spans="1:34" ht="15.75">
      <c r="A54" s="5">
        <v>21</v>
      </c>
      <c r="B54" s="105" t="s">
        <v>348</v>
      </c>
      <c r="C54" s="106" t="s">
        <v>42</v>
      </c>
      <c r="D54" s="23">
        <v>5.7</v>
      </c>
      <c r="E54" s="47">
        <v>6.2</v>
      </c>
      <c r="F54" s="47">
        <v>6.7</v>
      </c>
      <c r="G54" s="48">
        <v>5.4</v>
      </c>
      <c r="H54" s="47">
        <v>6</v>
      </c>
      <c r="I54" s="23"/>
      <c r="J54" s="47">
        <v>6.5</v>
      </c>
      <c r="K54" s="47">
        <v>5.6</v>
      </c>
      <c r="L54" s="47">
        <v>5.4</v>
      </c>
      <c r="M54" s="47">
        <v>5.6</v>
      </c>
      <c r="N54" s="194">
        <v>6</v>
      </c>
      <c r="O54" s="23">
        <v>5</v>
      </c>
      <c r="P54" s="194">
        <v>5.714285714285714</v>
      </c>
      <c r="Q54" s="47">
        <v>6.1</v>
      </c>
      <c r="R54" s="23"/>
      <c r="S54" s="47"/>
      <c r="T54" s="23"/>
      <c r="U54" s="23"/>
      <c r="V54" s="23"/>
      <c r="W54" s="24"/>
      <c r="X54" s="24"/>
      <c r="Y54" s="24"/>
      <c r="Z54" s="24"/>
      <c r="AA54" s="24"/>
      <c r="AB54" s="24"/>
      <c r="AC54" s="24"/>
      <c r="AD54" s="24"/>
      <c r="AE54" s="18">
        <f t="shared" si="2"/>
        <v>3.4044334975369464</v>
      </c>
      <c r="AF54" s="20"/>
      <c r="AG54" s="42" t="str">
        <f t="shared" si="3"/>
        <v>YÕu</v>
      </c>
      <c r="AH54" s="14"/>
    </row>
    <row r="55" spans="1:34" ht="15.75">
      <c r="A55" s="5">
        <v>22</v>
      </c>
      <c r="B55" s="105" t="s">
        <v>349</v>
      </c>
      <c r="C55" s="106" t="s">
        <v>187</v>
      </c>
      <c r="D55" s="23">
        <v>5.7</v>
      </c>
      <c r="E55" s="47">
        <v>5.3</v>
      </c>
      <c r="F55" s="47">
        <v>6</v>
      </c>
      <c r="G55" s="48">
        <v>5</v>
      </c>
      <c r="H55" s="47">
        <v>5</v>
      </c>
      <c r="I55" s="23"/>
      <c r="J55" s="243"/>
      <c r="K55" s="47">
        <v>5</v>
      </c>
      <c r="L55" s="47">
        <v>5.4</v>
      </c>
      <c r="M55" s="243"/>
      <c r="N55" s="194">
        <v>5</v>
      </c>
      <c r="O55" s="243"/>
      <c r="P55" s="244"/>
      <c r="Q55" s="243"/>
      <c r="R55" s="23"/>
      <c r="S55" s="47"/>
      <c r="T55" s="23"/>
      <c r="U55" s="23"/>
      <c r="V55" s="23"/>
      <c r="W55" s="24"/>
      <c r="X55" s="24"/>
      <c r="Y55" s="24"/>
      <c r="Z55" s="24"/>
      <c r="AA55" s="24"/>
      <c r="AB55" s="24"/>
      <c r="AC55" s="24"/>
      <c r="AD55" s="24"/>
      <c r="AE55" s="18">
        <f t="shared" si="2"/>
        <v>1.806896551724138</v>
      </c>
      <c r="AF55" s="20"/>
      <c r="AG55" s="42" t="str">
        <f t="shared" si="3"/>
        <v>YÕu</v>
      </c>
      <c r="AH55" s="14"/>
    </row>
    <row r="56" spans="1:34" ht="15.75">
      <c r="A56" s="5">
        <v>23</v>
      </c>
      <c r="B56" s="105" t="s">
        <v>350</v>
      </c>
      <c r="C56" s="106" t="s">
        <v>195</v>
      </c>
      <c r="D56" s="23">
        <v>5.6</v>
      </c>
      <c r="E56" s="47">
        <v>5.6</v>
      </c>
      <c r="F56" s="47">
        <v>7</v>
      </c>
      <c r="G56" s="48">
        <v>5.2</v>
      </c>
      <c r="H56" s="47">
        <v>5</v>
      </c>
      <c r="I56" s="23"/>
      <c r="J56" s="243"/>
      <c r="K56" s="243"/>
      <c r="L56" s="47">
        <v>5.8</v>
      </c>
      <c r="M56" s="243"/>
      <c r="N56" s="194">
        <v>5</v>
      </c>
      <c r="O56" s="243"/>
      <c r="P56" s="244"/>
      <c r="Q56" s="243"/>
      <c r="R56" s="23"/>
      <c r="S56" s="47"/>
      <c r="T56" s="23"/>
      <c r="U56" s="23"/>
      <c r="V56" s="23"/>
      <c r="W56" s="24"/>
      <c r="X56" s="24"/>
      <c r="Y56" s="24"/>
      <c r="Z56" s="24"/>
      <c r="AA56" s="24"/>
      <c r="AB56" s="24"/>
      <c r="AC56" s="24"/>
      <c r="AD56" s="24"/>
      <c r="AE56" s="18">
        <f t="shared" si="2"/>
        <v>1.5310344827586206</v>
      </c>
      <c r="AF56" s="20"/>
      <c r="AG56" s="42" t="str">
        <f t="shared" si="3"/>
        <v>YÕu</v>
      </c>
      <c r="AH56" s="14"/>
    </row>
    <row r="57" spans="1:34" ht="15.75">
      <c r="A57" s="5">
        <v>24</v>
      </c>
      <c r="B57" s="105" t="s">
        <v>174</v>
      </c>
      <c r="C57" s="106" t="s">
        <v>193</v>
      </c>
      <c r="D57" s="23">
        <v>5.7</v>
      </c>
      <c r="E57" s="47">
        <v>5.7</v>
      </c>
      <c r="F57" s="47">
        <v>6.7</v>
      </c>
      <c r="G57" s="48">
        <v>5.4</v>
      </c>
      <c r="H57" s="47">
        <v>6</v>
      </c>
      <c r="I57" s="23"/>
      <c r="J57" s="47">
        <v>6.7</v>
      </c>
      <c r="K57" s="47">
        <v>5.7</v>
      </c>
      <c r="L57" s="47">
        <v>5.8</v>
      </c>
      <c r="M57" s="47">
        <v>5</v>
      </c>
      <c r="N57" s="244"/>
      <c r="O57" s="243"/>
      <c r="P57" s="194">
        <v>6.142857142857143</v>
      </c>
      <c r="Q57" s="243"/>
      <c r="R57" s="23"/>
      <c r="S57" s="47"/>
      <c r="T57" s="23"/>
      <c r="U57" s="23"/>
      <c r="V57" s="23"/>
      <c r="W57" s="24"/>
      <c r="X57" s="24"/>
      <c r="Y57" s="24"/>
      <c r="Z57" s="24"/>
      <c r="AA57" s="24"/>
      <c r="AB57" s="24"/>
      <c r="AC57" s="24"/>
      <c r="AD57" s="24"/>
      <c r="AE57" s="18">
        <f t="shared" si="2"/>
        <v>2.5201970443349753</v>
      </c>
      <c r="AF57" s="20"/>
      <c r="AG57" s="42" t="str">
        <f t="shared" si="3"/>
        <v>YÕu</v>
      </c>
      <c r="AH57" s="14"/>
    </row>
    <row r="58" spans="1:34" ht="15.75">
      <c r="A58" s="5">
        <v>25</v>
      </c>
      <c r="B58" s="105" t="s">
        <v>241</v>
      </c>
      <c r="C58" s="106" t="s">
        <v>85</v>
      </c>
      <c r="D58" s="23">
        <v>5.7</v>
      </c>
      <c r="E58" s="47">
        <v>6</v>
      </c>
      <c r="F58" s="47">
        <v>6</v>
      </c>
      <c r="G58" s="48">
        <v>7.8</v>
      </c>
      <c r="H58" s="47">
        <v>6.8</v>
      </c>
      <c r="I58" s="23"/>
      <c r="J58" s="47">
        <v>7.2</v>
      </c>
      <c r="K58" s="47">
        <v>6.3</v>
      </c>
      <c r="L58" s="47">
        <v>5.4</v>
      </c>
      <c r="M58" s="47">
        <v>7</v>
      </c>
      <c r="N58" s="194">
        <v>7</v>
      </c>
      <c r="O58" s="23">
        <v>7.3</v>
      </c>
      <c r="P58" s="194">
        <v>7.428571428571429</v>
      </c>
      <c r="Q58" s="47">
        <v>6.4</v>
      </c>
      <c r="R58" s="23"/>
      <c r="S58" s="47"/>
      <c r="T58" s="23"/>
      <c r="U58" s="23"/>
      <c r="V58" s="23"/>
      <c r="W58" s="24"/>
      <c r="X58" s="24"/>
      <c r="Y58" s="24"/>
      <c r="Z58" s="24"/>
      <c r="AA58" s="24"/>
      <c r="AB58" s="24"/>
      <c r="AC58" s="24"/>
      <c r="AD58" s="24"/>
      <c r="AE58" s="18">
        <f t="shared" si="2"/>
        <v>3.9433497536945814</v>
      </c>
      <c r="AF58" s="20"/>
      <c r="AG58" s="42" t="str">
        <f t="shared" si="3"/>
        <v>YÕu</v>
      </c>
      <c r="AH58" s="14"/>
    </row>
    <row r="59" spans="1:34" ht="15.75">
      <c r="A59" s="5">
        <v>26</v>
      </c>
      <c r="B59" s="105" t="s">
        <v>351</v>
      </c>
      <c r="C59" s="106" t="s">
        <v>322</v>
      </c>
      <c r="D59" s="23">
        <v>5.7</v>
      </c>
      <c r="E59" s="47">
        <v>5.6</v>
      </c>
      <c r="F59" s="47">
        <v>6</v>
      </c>
      <c r="G59" s="48">
        <v>8</v>
      </c>
      <c r="H59" s="47">
        <v>8</v>
      </c>
      <c r="I59" s="23"/>
      <c r="J59" s="47">
        <v>7.2</v>
      </c>
      <c r="K59" s="47">
        <v>6.3</v>
      </c>
      <c r="L59" s="47">
        <v>5</v>
      </c>
      <c r="M59" s="47">
        <v>7</v>
      </c>
      <c r="N59" s="194">
        <v>6.714285714285714</v>
      </c>
      <c r="O59" s="23">
        <v>7.3</v>
      </c>
      <c r="P59" s="194">
        <v>7.428571428571429</v>
      </c>
      <c r="Q59" s="47">
        <v>7.4</v>
      </c>
      <c r="R59" s="23"/>
      <c r="S59" s="47"/>
      <c r="T59" s="23"/>
      <c r="U59" s="23"/>
      <c r="V59" s="23"/>
      <c r="W59" s="24"/>
      <c r="X59" s="24"/>
      <c r="Y59" s="24"/>
      <c r="Z59" s="24"/>
      <c r="AA59" s="24"/>
      <c r="AB59" s="24"/>
      <c r="AC59" s="24"/>
      <c r="AD59" s="24"/>
      <c r="AE59" s="18">
        <f t="shared" si="2"/>
        <v>4.0044334975369456</v>
      </c>
      <c r="AF59" s="20"/>
      <c r="AG59" s="42" t="str">
        <f t="shared" si="3"/>
        <v>YÕu</v>
      </c>
      <c r="AH59" s="14"/>
    </row>
    <row r="60" spans="1:34" ht="15.75">
      <c r="A60" s="5">
        <v>27</v>
      </c>
      <c r="B60" s="105" t="s">
        <v>352</v>
      </c>
      <c r="C60" s="106" t="s">
        <v>228</v>
      </c>
      <c r="D60" s="23">
        <v>6</v>
      </c>
      <c r="E60" s="47">
        <v>6.2</v>
      </c>
      <c r="F60" s="47">
        <v>6.7</v>
      </c>
      <c r="G60" s="246"/>
      <c r="H60" s="47">
        <v>5</v>
      </c>
      <c r="I60" s="23"/>
      <c r="J60" s="243"/>
      <c r="K60" s="243"/>
      <c r="L60" s="47">
        <v>5</v>
      </c>
      <c r="M60" s="243"/>
      <c r="N60" s="244"/>
      <c r="O60" s="243"/>
      <c r="P60" s="244"/>
      <c r="Q60" s="243"/>
      <c r="R60" s="23"/>
      <c r="S60" s="47"/>
      <c r="T60" s="23"/>
      <c r="U60" s="23"/>
      <c r="V60" s="23"/>
      <c r="W60" s="24"/>
      <c r="X60" s="24"/>
      <c r="Y60" s="24"/>
      <c r="Z60" s="24"/>
      <c r="AA60" s="24"/>
      <c r="AB60" s="24"/>
      <c r="AC60" s="24"/>
      <c r="AD60" s="24"/>
      <c r="AE60" s="18">
        <f t="shared" si="2"/>
        <v>0.9103448275862068</v>
      </c>
      <c r="AF60" s="20"/>
      <c r="AG60" s="42" t="str">
        <f t="shared" si="3"/>
        <v>YÕu</v>
      </c>
      <c r="AH60" s="14"/>
    </row>
    <row r="61" spans="1:34" ht="15.75">
      <c r="A61" s="5">
        <v>28</v>
      </c>
      <c r="B61" s="105" t="s">
        <v>331</v>
      </c>
      <c r="C61" s="106" t="s">
        <v>353</v>
      </c>
      <c r="D61" s="23">
        <v>5.7</v>
      </c>
      <c r="E61" s="47">
        <v>6.2</v>
      </c>
      <c r="F61" s="47">
        <v>6.7</v>
      </c>
      <c r="G61" s="246"/>
      <c r="H61" s="243"/>
      <c r="I61" s="23"/>
      <c r="J61" s="47">
        <v>6.5</v>
      </c>
      <c r="K61" s="47">
        <v>5</v>
      </c>
      <c r="L61" s="47">
        <v>5.4</v>
      </c>
      <c r="M61" s="47">
        <v>5</v>
      </c>
      <c r="N61" s="194">
        <v>5</v>
      </c>
      <c r="O61" s="23">
        <v>6</v>
      </c>
      <c r="P61" s="194">
        <v>5.714285714285714</v>
      </c>
      <c r="Q61" s="243"/>
      <c r="R61" s="23"/>
      <c r="S61" s="47"/>
      <c r="T61" s="23"/>
      <c r="U61" s="23"/>
      <c r="V61" s="23"/>
      <c r="W61" s="24"/>
      <c r="X61" s="24"/>
      <c r="Y61" s="24"/>
      <c r="Z61" s="24"/>
      <c r="AA61" s="24"/>
      <c r="AB61" s="24"/>
      <c r="AC61" s="24"/>
      <c r="AD61" s="24"/>
      <c r="AE61" s="18">
        <f t="shared" si="2"/>
        <v>2.428571428571429</v>
      </c>
      <c r="AF61" s="20"/>
      <c r="AG61" s="42" t="str">
        <f t="shared" si="3"/>
        <v>YÕu</v>
      </c>
      <c r="AH61" s="14"/>
    </row>
    <row r="62" spans="1:34" ht="15.75">
      <c r="A62" s="5">
        <v>29</v>
      </c>
      <c r="B62" s="107" t="s">
        <v>241</v>
      </c>
      <c r="C62" s="108" t="s">
        <v>354</v>
      </c>
      <c r="D62" s="26">
        <v>5.7</v>
      </c>
      <c r="E62" s="40">
        <v>5.7</v>
      </c>
      <c r="F62" s="40">
        <v>7</v>
      </c>
      <c r="G62" s="54">
        <v>7.8</v>
      </c>
      <c r="H62" s="40">
        <v>6.8</v>
      </c>
      <c r="I62" s="23"/>
      <c r="J62" s="40">
        <v>7</v>
      </c>
      <c r="K62" s="40">
        <v>6.3</v>
      </c>
      <c r="L62" s="40">
        <v>6</v>
      </c>
      <c r="M62" s="40">
        <v>7</v>
      </c>
      <c r="N62" s="205">
        <v>7</v>
      </c>
      <c r="O62" s="26">
        <v>6.9</v>
      </c>
      <c r="P62" s="205">
        <v>7.428571428571429</v>
      </c>
      <c r="Q62" s="40">
        <v>7.2</v>
      </c>
      <c r="R62" s="23"/>
      <c r="S62" s="47"/>
      <c r="T62" s="23"/>
      <c r="U62" s="23"/>
      <c r="V62" s="23"/>
      <c r="W62" s="24"/>
      <c r="X62" s="24"/>
      <c r="Y62" s="24"/>
      <c r="Z62" s="24"/>
      <c r="AA62" s="24"/>
      <c r="AB62" s="24"/>
      <c r="AC62" s="24"/>
      <c r="AD62" s="24"/>
      <c r="AE62" s="18">
        <f t="shared" si="2"/>
        <v>4.022660098522168</v>
      </c>
      <c r="AF62" s="20"/>
      <c r="AG62" s="42" t="str">
        <f t="shared" si="3"/>
        <v>YÕu</v>
      </c>
      <c r="AH62" s="14"/>
    </row>
    <row r="63" spans="1:34" ht="15.75">
      <c r="A63" s="5">
        <v>30</v>
      </c>
      <c r="B63" s="107" t="s">
        <v>355</v>
      </c>
      <c r="C63" s="108" t="s">
        <v>248</v>
      </c>
      <c r="D63" s="26">
        <v>5.6</v>
      </c>
      <c r="E63" s="40">
        <v>6.1</v>
      </c>
      <c r="F63" s="40">
        <v>6.7</v>
      </c>
      <c r="G63" s="54">
        <v>5.4</v>
      </c>
      <c r="H63" s="40">
        <v>6.8</v>
      </c>
      <c r="I63" s="23"/>
      <c r="J63" s="40">
        <v>7</v>
      </c>
      <c r="K63" s="40">
        <v>5.6</v>
      </c>
      <c r="L63" s="40">
        <v>6</v>
      </c>
      <c r="M63" s="40">
        <v>5</v>
      </c>
      <c r="N63" s="205">
        <v>6.285714285714286</v>
      </c>
      <c r="O63" s="239">
        <v>5.4</v>
      </c>
      <c r="P63" s="241">
        <v>5</v>
      </c>
      <c r="Q63" s="245"/>
      <c r="R63" s="23"/>
      <c r="S63" s="47"/>
      <c r="T63" s="23"/>
      <c r="U63" s="23"/>
      <c r="V63" s="23"/>
      <c r="W63" s="24"/>
      <c r="X63" s="24"/>
      <c r="Y63" s="24"/>
      <c r="Z63" s="24"/>
      <c r="AA63" s="24"/>
      <c r="AB63" s="24"/>
      <c r="AC63" s="24"/>
      <c r="AD63" s="24"/>
      <c r="AE63" s="18">
        <f t="shared" si="2"/>
        <v>2.9871921182266012</v>
      </c>
      <c r="AF63" s="20"/>
      <c r="AG63" s="42" t="str">
        <f t="shared" si="3"/>
        <v>YÕu</v>
      </c>
      <c r="AH63" s="14"/>
    </row>
    <row r="64" spans="1:35" ht="16.5">
      <c r="A64" s="27" t="s">
        <v>51</v>
      </c>
      <c r="C64" s="8"/>
      <c r="D64" s="3"/>
      <c r="E64" s="3"/>
      <c r="F64" s="3"/>
      <c r="G64" s="407"/>
      <c r="H64" s="407"/>
      <c r="I64" s="407"/>
      <c r="J64" s="407"/>
      <c r="K64" s="407"/>
      <c r="L64" s="407"/>
      <c r="M64" s="407"/>
      <c r="N64" s="407"/>
      <c r="O64" s="28"/>
      <c r="P64" s="28"/>
      <c r="Q64" s="28"/>
      <c r="R64" s="28"/>
      <c r="S64" s="28"/>
      <c r="T64" s="403" t="s">
        <v>48</v>
      </c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3"/>
      <c r="AH64" s="403"/>
      <c r="AI64" s="45"/>
    </row>
    <row r="65" spans="1:15" ht="18">
      <c r="A65" s="29" t="s">
        <v>52</v>
      </c>
      <c r="O65" s="4"/>
    </row>
    <row r="66" spans="2:35" ht="20.25">
      <c r="B66" s="406" t="s">
        <v>3</v>
      </c>
      <c r="C66" s="406"/>
      <c r="D66" s="406"/>
      <c r="E66" s="406"/>
      <c r="F66" s="406"/>
      <c r="G66" s="406"/>
      <c r="H66" s="406"/>
      <c r="I66" s="30"/>
      <c r="J66" s="30"/>
      <c r="K66" s="406" t="s">
        <v>5</v>
      </c>
      <c r="L66" s="406"/>
      <c r="M66" s="406"/>
      <c r="N66" s="406"/>
      <c r="O66" s="406"/>
      <c r="P66" s="406"/>
      <c r="T66" s="32"/>
      <c r="AE66" s="404" t="s">
        <v>7</v>
      </c>
      <c r="AF66" s="404"/>
      <c r="AG66" s="404"/>
      <c r="AH66" s="404"/>
      <c r="AI66" s="46"/>
    </row>
    <row r="67" spans="8:20" ht="15.75">
      <c r="H67" s="31"/>
      <c r="I67" s="30"/>
      <c r="J67" s="30"/>
      <c r="K67" s="30"/>
      <c r="L67" s="30"/>
      <c r="T67" s="32"/>
    </row>
    <row r="68" ht="12.75">
      <c r="T68" s="32"/>
    </row>
    <row r="69" ht="12.75">
      <c r="T69" s="32"/>
    </row>
    <row r="70" ht="12.75">
      <c r="T70" s="32"/>
    </row>
    <row r="71" spans="2:35" ht="18.75">
      <c r="B71" s="405" t="s">
        <v>49</v>
      </c>
      <c r="C71" s="405"/>
      <c r="D71" s="405"/>
      <c r="E71" s="405"/>
      <c r="F71" s="405"/>
      <c r="G71" s="405"/>
      <c r="H71" s="405"/>
      <c r="J71" s="33"/>
      <c r="K71" s="405" t="s">
        <v>6</v>
      </c>
      <c r="L71" s="405"/>
      <c r="M71" s="405"/>
      <c r="N71" s="405"/>
      <c r="O71" s="405"/>
      <c r="P71" s="405"/>
      <c r="Q71" s="6"/>
      <c r="R71" s="6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405" t="s">
        <v>50</v>
      </c>
      <c r="AF71" s="405"/>
      <c r="AG71" s="405"/>
      <c r="AH71" s="405"/>
      <c r="AI71" s="34"/>
    </row>
    <row r="72" spans="1:35" ht="12.75">
      <c r="A72" s="35"/>
      <c r="B72" s="35"/>
      <c r="C72" s="35"/>
      <c r="D72" s="35"/>
      <c r="E72" s="35"/>
      <c r="F72" s="35"/>
      <c r="G72" s="35"/>
      <c r="H72" s="402"/>
      <c r="I72" s="402"/>
      <c r="J72" s="40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44"/>
    </row>
    <row r="73" spans="1:35" ht="15">
      <c r="A73" s="37" t="s">
        <v>13</v>
      </c>
      <c r="D73" s="37" t="s">
        <v>14</v>
      </c>
      <c r="H73" s="9"/>
      <c r="I73" s="9"/>
      <c r="K73" s="37" t="s">
        <v>43</v>
      </c>
      <c r="R73" s="37" t="s">
        <v>62</v>
      </c>
      <c r="Y73" s="2" t="s">
        <v>45</v>
      </c>
      <c r="AE73" s="2" t="s">
        <v>63</v>
      </c>
      <c r="AG73" s="37"/>
      <c r="AI73" s="44"/>
    </row>
    <row r="74" spans="1:33" ht="14.25">
      <c r="A74" s="29" t="s">
        <v>64</v>
      </c>
      <c r="D74" s="29" t="s">
        <v>65</v>
      </c>
      <c r="K74" s="29" t="s">
        <v>66</v>
      </c>
      <c r="R74" s="37" t="s">
        <v>67</v>
      </c>
      <c r="Y74" s="37" t="s">
        <v>269</v>
      </c>
      <c r="AE74" s="37" t="s">
        <v>270</v>
      </c>
      <c r="AG74" s="37"/>
    </row>
    <row r="75" spans="1:33" ht="15">
      <c r="A75" s="7" t="s">
        <v>271</v>
      </c>
      <c r="C75" s="37"/>
      <c r="D75" s="8" t="s">
        <v>272</v>
      </c>
      <c r="G75" s="38"/>
      <c r="H75" s="38"/>
      <c r="I75" s="39"/>
      <c r="K75" s="8" t="s">
        <v>273</v>
      </c>
      <c r="N75" s="37"/>
      <c r="O75" s="37"/>
      <c r="P75" s="37"/>
      <c r="Q75" s="37"/>
      <c r="R75" s="7" t="s">
        <v>274</v>
      </c>
      <c r="S75" s="3"/>
      <c r="Y75" s="7" t="s">
        <v>275</v>
      </c>
      <c r="AE75" s="2" t="s">
        <v>276</v>
      </c>
      <c r="AG75" s="37"/>
    </row>
    <row r="76" spans="1:33" ht="15">
      <c r="A76" s="7" t="s">
        <v>277</v>
      </c>
      <c r="C76" s="37"/>
      <c r="D76" s="8" t="s">
        <v>278</v>
      </c>
      <c r="K76" s="8" t="s">
        <v>279</v>
      </c>
      <c r="N76" s="38"/>
      <c r="O76" s="38"/>
      <c r="P76" s="39"/>
      <c r="R76" s="8" t="s">
        <v>280</v>
      </c>
      <c r="U76" s="37"/>
      <c r="V76" s="37"/>
      <c r="W76" s="37"/>
      <c r="X76" s="37"/>
      <c r="Y76" s="7" t="s">
        <v>281</v>
      </c>
      <c r="Z76" s="3"/>
      <c r="AG76" s="37"/>
    </row>
    <row r="77" spans="1:25" ht="15">
      <c r="A77" s="7" t="s">
        <v>282</v>
      </c>
      <c r="D77" s="2" t="s">
        <v>283</v>
      </c>
      <c r="K77" s="7" t="s">
        <v>284</v>
      </c>
      <c r="R77" s="8" t="s">
        <v>285</v>
      </c>
      <c r="Y77" s="8"/>
    </row>
  </sheetData>
  <mergeCells count="20">
    <mergeCell ref="G64:N64"/>
    <mergeCell ref="H72:J72"/>
    <mergeCell ref="T64:AH64"/>
    <mergeCell ref="AE66:AH66"/>
    <mergeCell ref="AE71:AH71"/>
    <mergeCell ref="K66:P66"/>
    <mergeCell ref="B71:H71"/>
    <mergeCell ref="K71:P71"/>
    <mergeCell ref="B66:H66"/>
    <mergeCell ref="A1:P1"/>
    <mergeCell ref="Q1:AH1"/>
    <mergeCell ref="A2:AH2"/>
    <mergeCell ref="A3:AH3"/>
    <mergeCell ref="A4:AH4"/>
    <mergeCell ref="A5:A6"/>
    <mergeCell ref="AE5:AE6"/>
    <mergeCell ref="AF5:AF6"/>
    <mergeCell ref="AH5:AH6"/>
    <mergeCell ref="B5:C6"/>
    <mergeCell ref="AG5:AG6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3"/>
  <sheetViews>
    <sheetView workbookViewId="0" topLeftCell="A1">
      <selection activeCell="B29" activeCellId="5" sqref="B7:C9 B19:C19 B21:C21 B23:C23 B26:C26 B29:C29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8.00390625" style="0" customWidth="1"/>
    <col min="4" max="31" width="3.28125" style="0" customWidth="1"/>
    <col min="32" max="32" width="4.7109375" style="0" customWidth="1"/>
    <col min="33" max="33" width="6.140625" style="0" customWidth="1"/>
    <col min="34" max="34" width="8.57421875" style="0" customWidth="1"/>
    <col min="35" max="35" width="30.140625" style="0" customWidth="1"/>
  </cols>
  <sheetData>
    <row r="1" spans="1:35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 t="s">
        <v>35</v>
      </c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</row>
    <row r="2" spans="1:35" ht="24.75">
      <c r="A2" s="411" t="s">
        <v>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</row>
    <row r="3" spans="1:35" ht="21">
      <c r="A3" s="412" t="s">
        <v>454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</row>
    <row r="4" spans="1:35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</row>
    <row r="5" spans="1:35" ht="29.25" customHeight="1">
      <c r="A5" s="413" t="s">
        <v>0</v>
      </c>
      <c r="B5" s="417" t="s">
        <v>8</v>
      </c>
      <c r="C5" s="418"/>
      <c r="D5" s="307" t="s">
        <v>15</v>
      </c>
      <c r="E5" s="307" t="s">
        <v>16</v>
      </c>
      <c r="F5" s="307" t="s">
        <v>17</v>
      </c>
      <c r="G5" s="307" t="s">
        <v>18</v>
      </c>
      <c r="H5" s="308" t="s">
        <v>19</v>
      </c>
      <c r="I5" s="51" t="s">
        <v>20</v>
      </c>
      <c r="J5" s="308" t="s">
        <v>21</v>
      </c>
      <c r="K5" s="308" t="s">
        <v>22</v>
      </c>
      <c r="L5" s="308" t="s">
        <v>23</v>
      </c>
      <c r="M5" s="308" t="s">
        <v>24</v>
      </c>
      <c r="N5" s="308" t="s">
        <v>25</v>
      </c>
      <c r="O5" s="308" t="s">
        <v>26</v>
      </c>
      <c r="P5" s="51" t="s">
        <v>27</v>
      </c>
      <c r="Q5" s="220" t="s">
        <v>28</v>
      </c>
      <c r="R5" s="220" t="s">
        <v>29</v>
      </c>
      <c r="S5" s="308" t="s">
        <v>30</v>
      </c>
      <c r="T5" s="220" t="s">
        <v>31</v>
      </c>
      <c r="U5" s="51" t="s">
        <v>32</v>
      </c>
      <c r="V5" s="51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51" t="s">
        <v>61</v>
      </c>
      <c r="AF5" s="414" t="s">
        <v>4</v>
      </c>
      <c r="AG5" s="415" t="s">
        <v>47</v>
      </c>
      <c r="AH5" s="415" t="s">
        <v>1</v>
      </c>
      <c r="AI5" s="416" t="s">
        <v>2</v>
      </c>
    </row>
    <row r="6" spans="1:35" ht="18.75" customHeight="1">
      <c r="A6" s="413"/>
      <c r="B6" s="418"/>
      <c r="C6" s="418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2</v>
      </c>
      <c r="J6" s="12">
        <v>2</v>
      </c>
      <c r="K6" s="12">
        <v>6</v>
      </c>
      <c r="L6" s="12">
        <v>2</v>
      </c>
      <c r="M6" s="12">
        <v>2</v>
      </c>
      <c r="N6" s="12">
        <v>2</v>
      </c>
      <c r="O6" s="12">
        <v>3</v>
      </c>
      <c r="P6" s="12">
        <v>6</v>
      </c>
      <c r="Q6" s="80">
        <v>1</v>
      </c>
      <c r="R6" s="80">
        <v>4</v>
      </c>
      <c r="S6" s="12">
        <v>3</v>
      </c>
      <c r="T6" s="80">
        <v>6</v>
      </c>
      <c r="U6" s="12">
        <v>9</v>
      </c>
      <c r="V6" s="12">
        <v>6</v>
      </c>
      <c r="W6" s="12">
        <v>6</v>
      </c>
      <c r="X6" s="12">
        <v>8</v>
      </c>
      <c r="Y6" s="12">
        <v>5</v>
      </c>
      <c r="Z6" s="12">
        <v>12</v>
      </c>
      <c r="AA6" s="12">
        <v>3</v>
      </c>
      <c r="AB6" s="12">
        <v>4</v>
      </c>
      <c r="AC6" s="12">
        <v>4</v>
      </c>
      <c r="AD6" s="12">
        <v>4</v>
      </c>
      <c r="AE6" s="12">
        <v>3</v>
      </c>
      <c r="AF6" s="414"/>
      <c r="AG6" s="415"/>
      <c r="AH6" s="415"/>
      <c r="AI6" s="416"/>
    </row>
    <row r="7" spans="1:35" ht="15.75">
      <c r="A7" s="10">
        <v>1</v>
      </c>
      <c r="B7" s="123" t="s">
        <v>356</v>
      </c>
      <c r="C7" s="124" t="s">
        <v>147</v>
      </c>
      <c r="D7" s="21">
        <v>5.7</v>
      </c>
      <c r="E7" s="249">
        <v>5.7</v>
      </c>
      <c r="F7" s="52">
        <v>6</v>
      </c>
      <c r="G7" s="250">
        <v>6</v>
      </c>
      <c r="H7" s="21">
        <v>5</v>
      </c>
      <c r="I7" s="21"/>
      <c r="J7" s="52">
        <v>7</v>
      </c>
      <c r="K7" s="52">
        <v>5.2</v>
      </c>
      <c r="L7" s="52">
        <v>5.4</v>
      </c>
      <c r="M7" s="242"/>
      <c r="N7" s="249">
        <v>5</v>
      </c>
      <c r="O7" s="249">
        <v>5.9</v>
      </c>
      <c r="P7" s="21"/>
      <c r="Q7" s="288">
        <v>5</v>
      </c>
      <c r="R7" s="289"/>
      <c r="S7" s="249">
        <v>5</v>
      </c>
      <c r="T7" s="289"/>
      <c r="U7" s="21"/>
      <c r="V7" s="21"/>
      <c r="W7" s="22"/>
      <c r="X7" s="22"/>
      <c r="Y7" s="22"/>
      <c r="Z7" s="22"/>
      <c r="AA7" s="22"/>
      <c r="AB7" s="22"/>
      <c r="AC7" s="22"/>
      <c r="AD7" s="22"/>
      <c r="AE7" s="22"/>
      <c r="AF7" s="17">
        <f aca="true" t="shared" si="0" ref="AF7:AF29">(D7*$D$6+E7*$E$6+H7*$H$6+G7*$G$6+F7*$F$6+I7*$I$6+J7*$J$6+K7*$K$6+L7*$L$6+M7*$M$6+N7*$N$6+O7*$O$6+P7*$P$6+Q7*$Q$6+R7*$R$6+S7*$S$6+T7*$T$6+U7*$U$6+V7*$V$6)/SUM($D$6:$V$6)</f>
        <v>2.576923076923077</v>
      </c>
      <c r="AG7" s="19">
        <v>7.5</v>
      </c>
      <c r="AH7" s="41" t="str">
        <f aca="true" t="shared" si="1" ref="AH7:AH29">IF(AF7&lt;5,"YÕu",IF(AF7&lt;6,"Trung b×nh","TB.Kh¸"))</f>
        <v>YÕu</v>
      </c>
      <c r="AI7" s="13"/>
    </row>
    <row r="8" spans="1:38" ht="15.75">
      <c r="A8" s="10">
        <v>2</v>
      </c>
      <c r="B8" s="125" t="s">
        <v>146</v>
      </c>
      <c r="C8" s="126" t="s">
        <v>9</v>
      </c>
      <c r="D8" s="243"/>
      <c r="E8" s="243"/>
      <c r="F8" s="238">
        <v>6</v>
      </c>
      <c r="G8" s="24">
        <v>5.2</v>
      </c>
      <c r="H8" s="23">
        <v>5</v>
      </c>
      <c r="I8" s="23"/>
      <c r="J8" s="243"/>
      <c r="K8" s="47">
        <v>5</v>
      </c>
      <c r="L8" s="243"/>
      <c r="M8" s="243"/>
      <c r="N8" s="243"/>
      <c r="O8" s="243"/>
      <c r="P8" s="23"/>
      <c r="Q8" s="290"/>
      <c r="R8" s="290"/>
      <c r="S8" s="243"/>
      <c r="T8" s="290"/>
      <c r="U8" s="23"/>
      <c r="V8" s="23"/>
      <c r="W8" s="24"/>
      <c r="X8" s="24"/>
      <c r="Y8" s="24"/>
      <c r="Z8" s="24"/>
      <c r="AA8" s="24"/>
      <c r="AB8" s="24"/>
      <c r="AC8" s="24"/>
      <c r="AD8" s="24"/>
      <c r="AE8" s="24"/>
      <c r="AF8" s="18">
        <f t="shared" si="0"/>
        <v>1.043076923076923</v>
      </c>
      <c r="AG8" s="20">
        <v>6.8</v>
      </c>
      <c r="AH8" s="42" t="str">
        <f t="shared" si="1"/>
        <v>YÕu</v>
      </c>
      <c r="AI8" s="14"/>
      <c r="AK8" s="138"/>
      <c r="AL8" t="s">
        <v>455</v>
      </c>
    </row>
    <row r="9" spans="1:38" ht="15.75">
      <c r="A9" s="10">
        <v>3</v>
      </c>
      <c r="B9" s="125" t="s">
        <v>358</v>
      </c>
      <c r="C9" s="126" t="s">
        <v>359</v>
      </c>
      <c r="D9" s="23">
        <v>6</v>
      </c>
      <c r="E9" s="23">
        <v>5.7</v>
      </c>
      <c r="F9" s="47">
        <v>7</v>
      </c>
      <c r="G9" s="24">
        <v>5</v>
      </c>
      <c r="H9" s="23">
        <v>6.4</v>
      </c>
      <c r="I9" s="23"/>
      <c r="J9" s="47">
        <v>6.6</v>
      </c>
      <c r="K9" s="47">
        <v>5.6</v>
      </c>
      <c r="L9" s="47">
        <v>6.4</v>
      </c>
      <c r="M9" s="243"/>
      <c r="N9" s="243"/>
      <c r="O9" s="243"/>
      <c r="P9" s="23"/>
      <c r="Q9" s="290"/>
      <c r="R9" s="290"/>
      <c r="S9" s="243"/>
      <c r="T9" s="290"/>
      <c r="U9" s="23"/>
      <c r="V9" s="23"/>
      <c r="W9" s="24"/>
      <c r="X9" s="24"/>
      <c r="Y9" s="24"/>
      <c r="Z9" s="24"/>
      <c r="AA9" s="24"/>
      <c r="AB9" s="24"/>
      <c r="AC9" s="24"/>
      <c r="AD9" s="24"/>
      <c r="AE9" s="24"/>
      <c r="AF9" s="18">
        <f t="shared" si="0"/>
        <v>1.8984615384615384</v>
      </c>
      <c r="AG9" s="20">
        <v>5.8</v>
      </c>
      <c r="AH9" s="42" t="str">
        <f t="shared" si="1"/>
        <v>YÕu</v>
      </c>
      <c r="AI9" s="14"/>
      <c r="AK9" s="144"/>
      <c r="AL9" t="s">
        <v>456</v>
      </c>
    </row>
    <row r="10" spans="1:38" ht="15.75">
      <c r="A10" s="10">
        <v>4</v>
      </c>
      <c r="B10" s="125" t="s">
        <v>360</v>
      </c>
      <c r="C10" s="126" t="s">
        <v>361</v>
      </c>
      <c r="D10" s="23">
        <v>6</v>
      </c>
      <c r="E10" s="23">
        <v>6.1</v>
      </c>
      <c r="F10" s="47">
        <v>7</v>
      </c>
      <c r="G10" s="24">
        <v>5.2</v>
      </c>
      <c r="H10" s="23">
        <v>6.4</v>
      </c>
      <c r="I10" s="23"/>
      <c r="J10" s="47">
        <v>7.2</v>
      </c>
      <c r="K10" s="47">
        <v>5.5</v>
      </c>
      <c r="L10" s="47">
        <v>5.4</v>
      </c>
      <c r="M10" s="243"/>
      <c r="N10" s="243"/>
      <c r="O10" s="243"/>
      <c r="P10" s="23"/>
      <c r="Q10" s="291">
        <v>7.6</v>
      </c>
      <c r="R10" s="290"/>
      <c r="S10" s="243"/>
      <c r="T10" s="291">
        <v>5.8</v>
      </c>
      <c r="U10" s="23"/>
      <c r="V10" s="23"/>
      <c r="W10" s="24"/>
      <c r="X10" s="24"/>
      <c r="Y10" s="24"/>
      <c r="Z10" s="24"/>
      <c r="AA10" s="24"/>
      <c r="AB10" s="24"/>
      <c r="AC10" s="24"/>
      <c r="AD10" s="24"/>
      <c r="AE10" s="24"/>
      <c r="AF10" s="18">
        <f t="shared" si="0"/>
        <v>2.5538461538461537</v>
      </c>
      <c r="AG10" s="20">
        <v>7.5</v>
      </c>
      <c r="AH10" s="42" t="str">
        <f t="shared" si="1"/>
        <v>YÕu</v>
      </c>
      <c r="AI10" s="14"/>
      <c r="AK10" s="139" t="s">
        <v>457</v>
      </c>
      <c r="AL10" t="s">
        <v>458</v>
      </c>
    </row>
    <row r="11" spans="1:38" ht="15.75">
      <c r="A11" s="10">
        <v>5</v>
      </c>
      <c r="B11" s="127" t="s">
        <v>235</v>
      </c>
      <c r="C11" s="128" t="s">
        <v>362</v>
      </c>
      <c r="D11" s="23">
        <v>6</v>
      </c>
      <c r="E11" s="23">
        <v>5.7</v>
      </c>
      <c r="F11" s="47">
        <v>6.1</v>
      </c>
      <c r="G11" s="24">
        <v>5.8</v>
      </c>
      <c r="H11" s="23">
        <v>6.8</v>
      </c>
      <c r="I11" s="23"/>
      <c r="J11" s="47">
        <v>6.3</v>
      </c>
      <c r="K11" s="47">
        <v>5.6</v>
      </c>
      <c r="L11" s="47">
        <v>6.4</v>
      </c>
      <c r="M11" s="238">
        <v>5</v>
      </c>
      <c r="N11" s="238">
        <v>5.6</v>
      </c>
      <c r="O11" s="238">
        <v>5.4</v>
      </c>
      <c r="P11" s="23"/>
      <c r="Q11" s="291">
        <v>7</v>
      </c>
      <c r="R11" s="290"/>
      <c r="S11" s="243"/>
      <c r="T11" s="291">
        <v>5.8</v>
      </c>
      <c r="U11" s="23"/>
      <c r="V11" s="23"/>
      <c r="W11" s="24"/>
      <c r="X11" s="24"/>
      <c r="Y11" s="24"/>
      <c r="Z11" s="24"/>
      <c r="AA11" s="24"/>
      <c r="AB11" s="24"/>
      <c r="AC11" s="24"/>
      <c r="AD11" s="24"/>
      <c r="AE11" s="24"/>
      <c r="AF11" s="18">
        <f t="shared" si="0"/>
        <v>3.1353846153846145</v>
      </c>
      <c r="AG11" s="20">
        <v>9</v>
      </c>
      <c r="AH11" s="42" t="str">
        <f t="shared" si="1"/>
        <v>YÕu</v>
      </c>
      <c r="AI11" s="14"/>
      <c r="AK11" s="141"/>
      <c r="AL11" t="s">
        <v>459</v>
      </c>
    </row>
    <row r="12" spans="1:38" ht="15.75">
      <c r="A12" s="10">
        <v>6</v>
      </c>
      <c r="B12" s="125" t="s">
        <v>363</v>
      </c>
      <c r="C12" s="126" t="s">
        <v>330</v>
      </c>
      <c r="D12" s="23">
        <v>6</v>
      </c>
      <c r="E12" s="23">
        <v>6.1</v>
      </c>
      <c r="F12" s="47">
        <v>7</v>
      </c>
      <c r="G12" s="24">
        <v>5</v>
      </c>
      <c r="H12" s="23">
        <v>6.8</v>
      </c>
      <c r="I12" s="23"/>
      <c r="J12" s="47">
        <v>6</v>
      </c>
      <c r="K12" s="47">
        <v>5.2</v>
      </c>
      <c r="L12" s="47">
        <v>7</v>
      </c>
      <c r="M12" s="47">
        <v>6.2</v>
      </c>
      <c r="N12" s="243"/>
      <c r="O12" s="243"/>
      <c r="P12" s="23"/>
      <c r="Q12" s="291">
        <v>6</v>
      </c>
      <c r="R12" s="290"/>
      <c r="S12" s="243"/>
      <c r="T12" s="291">
        <v>5.3</v>
      </c>
      <c r="U12" s="23"/>
      <c r="V12" s="23"/>
      <c r="W12" s="24"/>
      <c r="X12" s="24"/>
      <c r="Y12" s="24"/>
      <c r="Z12" s="24"/>
      <c r="AA12" s="24"/>
      <c r="AB12" s="24"/>
      <c r="AC12" s="24"/>
      <c r="AD12" s="24"/>
      <c r="AE12" s="24"/>
      <c r="AF12" s="18">
        <f t="shared" si="0"/>
        <v>2.652307692307692</v>
      </c>
      <c r="AG12" s="20">
        <v>6.7</v>
      </c>
      <c r="AH12" s="42" t="str">
        <f t="shared" si="1"/>
        <v>YÕu</v>
      </c>
      <c r="AI12" s="14"/>
      <c r="AK12" s="143"/>
      <c r="AL12" t="s">
        <v>460</v>
      </c>
    </row>
    <row r="13" spans="1:35" ht="15.75">
      <c r="A13" s="10">
        <v>7</v>
      </c>
      <c r="B13" s="125" t="s">
        <v>174</v>
      </c>
      <c r="C13" s="126" t="s">
        <v>330</v>
      </c>
      <c r="D13" s="23">
        <v>6</v>
      </c>
      <c r="E13" s="23">
        <v>6.4</v>
      </c>
      <c r="F13" s="47">
        <v>7</v>
      </c>
      <c r="G13" s="24">
        <v>6.8</v>
      </c>
      <c r="H13" s="23">
        <v>6.8</v>
      </c>
      <c r="I13" s="23"/>
      <c r="J13" s="47">
        <v>7.4</v>
      </c>
      <c r="K13" s="47">
        <v>6.5</v>
      </c>
      <c r="L13" s="47">
        <v>7</v>
      </c>
      <c r="M13" s="47">
        <v>7</v>
      </c>
      <c r="N13" s="47">
        <v>7</v>
      </c>
      <c r="O13" s="23">
        <v>6.7</v>
      </c>
      <c r="P13" s="23"/>
      <c r="Q13" s="291">
        <v>7</v>
      </c>
      <c r="R13" s="291">
        <v>7.6</v>
      </c>
      <c r="S13" s="23">
        <v>6.6</v>
      </c>
      <c r="T13" s="291">
        <v>7.3</v>
      </c>
      <c r="U13" s="23"/>
      <c r="V13" s="23"/>
      <c r="W13" s="24"/>
      <c r="X13" s="24"/>
      <c r="Y13" s="24"/>
      <c r="Z13" s="24"/>
      <c r="AA13" s="24"/>
      <c r="AB13" s="24"/>
      <c r="AC13" s="24"/>
      <c r="AD13" s="24"/>
      <c r="AE13" s="24"/>
      <c r="AF13" s="18">
        <f t="shared" si="0"/>
        <v>4.4569230769230765</v>
      </c>
      <c r="AG13" s="20">
        <v>5.8</v>
      </c>
      <c r="AH13" s="42" t="str">
        <f t="shared" si="1"/>
        <v>YÕu</v>
      </c>
      <c r="AI13" s="14"/>
    </row>
    <row r="14" spans="1:35" ht="16.5" customHeight="1">
      <c r="A14" s="10">
        <v>8</v>
      </c>
      <c r="B14" s="125" t="s">
        <v>365</v>
      </c>
      <c r="C14" s="126" t="s">
        <v>295</v>
      </c>
      <c r="D14" s="23">
        <v>6</v>
      </c>
      <c r="E14" s="23">
        <v>6.4</v>
      </c>
      <c r="F14" s="47">
        <v>7</v>
      </c>
      <c r="G14" s="24">
        <v>6.3</v>
      </c>
      <c r="H14" s="23">
        <v>5.6</v>
      </c>
      <c r="I14" s="23"/>
      <c r="J14" s="47">
        <v>7.1</v>
      </c>
      <c r="K14" s="47">
        <v>5.6</v>
      </c>
      <c r="L14" s="238">
        <v>5.4</v>
      </c>
      <c r="M14" s="238">
        <v>5.4</v>
      </c>
      <c r="N14" s="238">
        <v>6</v>
      </c>
      <c r="O14" s="238">
        <v>5.7</v>
      </c>
      <c r="P14" s="23"/>
      <c r="Q14" s="291">
        <v>6</v>
      </c>
      <c r="R14" s="290"/>
      <c r="S14" s="243"/>
      <c r="T14" s="291">
        <v>5.8</v>
      </c>
      <c r="U14" s="23"/>
      <c r="V14" s="23"/>
      <c r="W14" s="24"/>
      <c r="X14" s="24"/>
      <c r="Y14" s="24"/>
      <c r="Z14" s="24"/>
      <c r="AA14" s="24"/>
      <c r="AB14" s="24"/>
      <c r="AC14" s="24"/>
      <c r="AD14" s="24"/>
      <c r="AE14" s="24"/>
      <c r="AF14" s="18">
        <f t="shared" si="0"/>
        <v>3.2138461538461534</v>
      </c>
      <c r="AG14" s="20">
        <v>7.5</v>
      </c>
      <c r="AH14" s="42" t="str">
        <f t="shared" si="1"/>
        <v>YÕu</v>
      </c>
      <c r="AI14" s="14"/>
    </row>
    <row r="15" spans="1:35" ht="15.75">
      <c r="A15" s="10">
        <v>9</v>
      </c>
      <c r="B15" s="125" t="s">
        <v>338</v>
      </c>
      <c r="C15" s="126" t="s">
        <v>295</v>
      </c>
      <c r="D15" s="238">
        <v>5</v>
      </c>
      <c r="E15" s="238">
        <v>5.4</v>
      </c>
      <c r="F15" s="47">
        <v>7.1</v>
      </c>
      <c r="G15" s="24">
        <v>6.3</v>
      </c>
      <c r="H15" s="23">
        <v>5</v>
      </c>
      <c r="I15" s="23"/>
      <c r="J15" s="47">
        <v>7.1</v>
      </c>
      <c r="K15" s="243"/>
      <c r="L15" s="238">
        <v>5.4</v>
      </c>
      <c r="M15" s="238">
        <v>5</v>
      </c>
      <c r="N15" s="238">
        <v>6</v>
      </c>
      <c r="O15" s="238">
        <v>5.7</v>
      </c>
      <c r="P15" s="23"/>
      <c r="Q15" s="291">
        <v>6</v>
      </c>
      <c r="R15" s="290"/>
      <c r="S15" s="243"/>
      <c r="T15" s="291">
        <v>5.6</v>
      </c>
      <c r="U15" s="23"/>
      <c r="V15" s="23"/>
      <c r="W15" s="24"/>
      <c r="X15" s="24"/>
      <c r="Y15" s="24"/>
      <c r="Z15" s="24"/>
      <c r="AA15" s="24"/>
      <c r="AB15" s="24"/>
      <c r="AC15" s="24"/>
      <c r="AD15" s="24"/>
      <c r="AE15" s="24"/>
      <c r="AF15" s="18">
        <f t="shared" si="0"/>
        <v>2.5984615384615384</v>
      </c>
      <c r="AG15" s="20">
        <v>6</v>
      </c>
      <c r="AH15" s="42" t="str">
        <f t="shared" si="1"/>
        <v>YÕu</v>
      </c>
      <c r="AI15" s="14"/>
    </row>
    <row r="16" spans="1:35" ht="15.75">
      <c r="A16" s="10">
        <v>10</v>
      </c>
      <c r="B16" s="125" t="s">
        <v>366</v>
      </c>
      <c r="C16" s="126" t="s">
        <v>165</v>
      </c>
      <c r="D16" s="23">
        <v>6</v>
      </c>
      <c r="E16" s="23">
        <v>5.7</v>
      </c>
      <c r="F16" s="47">
        <v>7.1</v>
      </c>
      <c r="G16" s="24">
        <v>5</v>
      </c>
      <c r="H16" s="23">
        <v>6.8</v>
      </c>
      <c r="I16" s="23"/>
      <c r="J16" s="47">
        <v>7.4</v>
      </c>
      <c r="K16" s="47">
        <v>6.3</v>
      </c>
      <c r="L16" s="47">
        <v>6</v>
      </c>
      <c r="M16" s="47">
        <v>6.4</v>
      </c>
      <c r="N16" s="47">
        <v>7</v>
      </c>
      <c r="O16" s="23">
        <v>6</v>
      </c>
      <c r="P16" s="23"/>
      <c r="Q16" s="291">
        <v>7</v>
      </c>
      <c r="R16" s="291">
        <v>7.2</v>
      </c>
      <c r="S16" s="23">
        <v>6.3</v>
      </c>
      <c r="T16" s="291">
        <v>6.6</v>
      </c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24"/>
      <c r="AF16" s="18">
        <f t="shared" si="0"/>
        <v>4.124615384615385</v>
      </c>
      <c r="AG16" s="20">
        <v>6.8</v>
      </c>
      <c r="AH16" s="42" t="str">
        <f t="shared" si="1"/>
        <v>YÕu</v>
      </c>
      <c r="AI16" s="14"/>
    </row>
    <row r="17" spans="1:35" ht="15.75">
      <c r="A17" s="10">
        <v>11</v>
      </c>
      <c r="B17" s="125" t="s">
        <v>367</v>
      </c>
      <c r="C17" s="126" t="s">
        <v>11</v>
      </c>
      <c r="D17" s="23">
        <v>6</v>
      </c>
      <c r="E17" s="23">
        <v>6.2</v>
      </c>
      <c r="F17" s="47">
        <v>7</v>
      </c>
      <c r="G17" s="24">
        <v>5.8</v>
      </c>
      <c r="H17" s="23">
        <v>6.2</v>
      </c>
      <c r="I17" s="23"/>
      <c r="J17" s="47">
        <v>6.7</v>
      </c>
      <c r="K17" s="47">
        <v>5.6</v>
      </c>
      <c r="L17" s="47">
        <v>6</v>
      </c>
      <c r="M17" s="47">
        <v>6.2</v>
      </c>
      <c r="N17" s="238">
        <v>5.4</v>
      </c>
      <c r="O17" s="238">
        <v>5.3</v>
      </c>
      <c r="P17" s="23"/>
      <c r="Q17" s="291">
        <v>6</v>
      </c>
      <c r="R17" s="291">
        <v>5.8</v>
      </c>
      <c r="S17" s="243"/>
      <c r="T17" s="291">
        <v>5.2</v>
      </c>
      <c r="U17" s="23"/>
      <c r="V17" s="23"/>
      <c r="W17" s="24"/>
      <c r="X17" s="24"/>
      <c r="Y17" s="24"/>
      <c r="Z17" s="24"/>
      <c r="AA17" s="24"/>
      <c r="AB17" s="24"/>
      <c r="AC17" s="24"/>
      <c r="AD17" s="24"/>
      <c r="AE17" s="24"/>
      <c r="AF17" s="18">
        <f t="shared" si="0"/>
        <v>3.4815384615384617</v>
      </c>
      <c r="AG17" s="20">
        <v>6</v>
      </c>
      <c r="AH17" s="42" t="str">
        <f t="shared" si="1"/>
        <v>YÕu</v>
      </c>
      <c r="AI17" s="14"/>
    </row>
    <row r="18" spans="1:35" ht="15.75">
      <c r="A18" s="10">
        <v>12</v>
      </c>
      <c r="B18" s="125" t="s">
        <v>368</v>
      </c>
      <c r="C18" s="126" t="s">
        <v>176</v>
      </c>
      <c r="D18" s="23">
        <v>6</v>
      </c>
      <c r="E18" s="23">
        <v>6.4</v>
      </c>
      <c r="F18" s="47">
        <v>6</v>
      </c>
      <c r="G18" s="24">
        <v>6.7</v>
      </c>
      <c r="H18" s="23">
        <v>7.4</v>
      </c>
      <c r="I18" s="23"/>
      <c r="J18" s="47">
        <v>7</v>
      </c>
      <c r="K18" s="47">
        <v>6.3</v>
      </c>
      <c r="L18" s="47">
        <v>5.4</v>
      </c>
      <c r="M18" s="47">
        <v>6</v>
      </c>
      <c r="N18" s="238">
        <v>5</v>
      </c>
      <c r="O18" s="23">
        <v>6</v>
      </c>
      <c r="P18" s="23"/>
      <c r="Q18" s="291">
        <v>5.4</v>
      </c>
      <c r="R18" s="291">
        <v>6</v>
      </c>
      <c r="S18" s="238">
        <v>5</v>
      </c>
      <c r="T18" s="291">
        <v>6.1</v>
      </c>
      <c r="U18" s="23"/>
      <c r="V18" s="23"/>
      <c r="W18" s="24"/>
      <c r="X18" s="24"/>
      <c r="Y18" s="24"/>
      <c r="Z18" s="24"/>
      <c r="AA18" s="24"/>
      <c r="AB18" s="24"/>
      <c r="AC18" s="24"/>
      <c r="AD18" s="24"/>
      <c r="AE18" s="24"/>
      <c r="AF18" s="18">
        <f t="shared" si="0"/>
        <v>3.916923076923077</v>
      </c>
      <c r="AG18" s="20">
        <v>6</v>
      </c>
      <c r="AH18" s="42" t="str">
        <f t="shared" si="1"/>
        <v>YÕu</v>
      </c>
      <c r="AI18" s="14"/>
    </row>
    <row r="19" spans="1:35" ht="15.75">
      <c r="A19" s="10">
        <v>13</v>
      </c>
      <c r="B19" s="125" t="s">
        <v>335</v>
      </c>
      <c r="C19" s="126" t="s">
        <v>369</v>
      </c>
      <c r="D19" s="23">
        <v>5.6</v>
      </c>
      <c r="E19" s="243"/>
      <c r="F19" s="238">
        <v>6</v>
      </c>
      <c r="G19" s="251">
        <v>5</v>
      </c>
      <c r="H19" s="23">
        <v>5</v>
      </c>
      <c r="I19" s="23"/>
      <c r="J19" s="47">
        <v>6.8</v>
      </c>
      <c r="K19" s="47">
        <v>5.3</v>
      </c>
      <c r="L19" s="47">
        <v>5.8</v>
      </c>
      <c r="M19" s="243"/>
      <c r="N19" s="238">
        <v>5.4</v>
      </c>
      <c r="O19" s="238">
        <v>5.3</v>
      </c>
      <c r="P19" s="23"/>
      <c r="Q19" s="290"/>
      <c r="R19" s="290"/>
      <c r="S19" s="238">
        <v>5</v>
      </c>
      <c r="T19" s="290"/>
      <c r="U19" s="23"/>
      <c r="V19" s="23"/>
      <c r="W19" s="24"/>
      <c r="X19" s="24"/>
      <c r="Y19" s="24"/>
      <c r="Z19" s="24"/>
      <c r="AA19" s="24"/>
      <c r="AB19" s="24"/>
      <c r="AC19" s="24"/>
      <c r="AD19" s="24"/>
      <c r="AE19" s="24"/>
      <c r="AF19" s="18">
        <f t="shared" si="0"/>
        <v>2.26</v>
      </c>
      <c r="AG19" s="20">
        <v>7.8</v>
      </c>
      <c r="AH19" s="42" t="str">
        <f t="shared" si="1"/>
        <v>YÕu</v>
      </c>
      <c r="AI19" s="14"/>
    </row>
    <row r="20" spans="1:35" ht="15.75">
      <c r="A20" s="10">
        <v>14</v>
      </c>
      <c r="B20" s="129" t="s">
        <v>370</v>
      </c>
      <c r="C20" s="130" t="s">
        <v>40</v>
      </c>
      <c r="D20" s="26">
        <v>5.7</v>
      </c>
      <c r="E20" s="26">
        <v>6.6</v>
      </c>
      <c r="F20" s="40">
        <v>7.4</v>
      </c>
      <c r="G20" s="285">
        <v>6.3</v>
      </c>
      <c r="H20" s="26">
        <v>5.6</v>
      </c>
      <c r="I20" s="23"/>
      <c r="J20" s="245"/>
      <c r="K20" s="40">
        <v>5.5</v>
      </c>
      <c r="L20" s="239">
        <v>5.4</v>
      </c>
      <c r="M20" s="239">
        <v>5.4</v>
      </c>
      <c r="N20" s="239">
        <v>5.6</v>
      </c>
      <c r="O20" s="239">
        <v>5</v>
      </c>
      <c r="P20" s="23"/>
      <c r="Q20" s="291">
        <v>5.4</v>
      </c>
      <c r="R20" s="290"/>
      <c r="S20" s="245"/>
      <c r="T20" s="291">
        <v>5.6</v>
      </c>
      <c r="U20" s="23"/>
      <c r="V20" s="23"/>
      <c r="W20" s="24"/>
      <c r="X20" s="24"/>
      <c r="Y20" s="24"/>
      <c r="Z20" s="24"/>
      <c r="AA20" s="24"/>
      <c r="AB20" s="24"/>
      <c r="AC20" s="24"/>
      <c r="AD20" s="24"/>
      <c r="AE20" s="24"/>
      <c r="AF20" s="18">
        <f t="shared" si="0"/>
        <v>2.923076923076923</v>
      </c>
      <c r="AG20" s="20">
        <v>7.5</v>
      </c>
      <c r="AH20" s="42" t="str">
        <f t="shared" si="1"/>
        <v>YÕu</v>
      </c>
      <c r="AI20" s="14"/>
    </row>
    <row r="21" spans="1:35" ht="15.75">
      <c r="A21" s="10">
        <v>15</v>
      </c>
      <c r="B21" s="125" t="s">
        <v>209</v>
      </c>
      <c r="C21" s="126" t="s">
        <v>41</v>
      </c>
      <c r="D21" s="25">
        <v>5</v>
      </c>
      <c r="E21" s="255"/>
      <c r="F21" s="49">
        <v>7</v>
      </c>
      <c r="G21" s="286"/>
      <c r="H21" s="25">
        <v>5</v>
      </c>
      <c r="I21" s="23"/>
      <c r="J21" s="255"/>
      <c r="K21" s="255"/>
      <c r="L21" s="255"/>
      <c r="M21" s="255"/>
      <c r="N21" s="255"/>
      <c r="O21" s="255"/>
      <c r="P21" s="23"/>
      <c r="Q21" s="290"/>
      <c r="R21" s="290"/>
      <c r="S21" s="255"/>
      <c r="T21" s="290"/>
      <c r="U21" s="23"/>
      <c r="V21" s="23"/>
      <c r="W21" s="24"/>
      <c r="X21" s="24"/>
      <c r="Y21" s="24"/>
      <c r="Z21" s="24"/>
      <c r="AA21" s="24"/>
      <c r="AB21" s="24"/>
      <c r="AC21" s="24"/>
      <c r="AD21" s="24"/>
      <c r="AE21" s="24"/>
      <c r="AF21" s="18">
        <f t="shared" si="0"/>
        <v>0.4461538461538462</v>
      </c>
      <c r="AG21" s="20">
        <v>8</v>
      </c>
      <c r="AH21" s="42" t="str">
        <f t="shared" si="1"/>
        <v>YÕu</v>
      </c>
      <c r="AI21" s="14"/>
    </row>
    <row r="22" spans="1:35" ht="15.75">
      <c r="A22" s="10">
        <v>16</v>
      </c>
      <c r="B22" s="133" t="s">
        <v>371</v>
      </c>
      <c r="C22" s="134" t="s">
        <v>36</v>
      </c>
      <c r="D22" s="23">
        <v>5.7</v>
      </c>
      <c r="E22" s="23">
        <v>5.7</v>
      </c>
      <c r="F22" s="23">
        <v>6</v>
      </c>
      <c r="G22" s="24">
        <v>5.2</v>
      </c>
      <c r="H22" s="23">
        <v>5.6</v>
      </c>
      <c r="I22" s="23"/>
      <c r="J22" s="47">
        <v>6.8</v>
      </c>
      <c r="K22" s="47">
        <v>5.3</v>
      </c>
      <c r="L22" s="47">
        <v>6</v>
      </c>
      <c r="M22" s="238">
        <v>5</v>
      </c>
      <c r="N22" s="238">
        <v>6</v>
      </c>
      <c r="O22" s="238">
        <v>5.3</v>
      </c>
      <c r="P22" s="23"/>
      <c r="Q22" s="291">
        <v>7</v>
      </c>
      <c r="R22" s="290"/>
      <c r="S22" s="243"/>
      <c r="T22" s="291">
        <v>6.1</v>
      </c>
      <c r="U22" s="23"/>
      <c r="V22" s="23"/>
      <c r="W22" s="24"/>
      <c r="X22" s="24"/>
      <c r="Y22" s="24"/>
      <c r="Z22" s="24"/>
      <c r="AA22" s="24"/>
      <c r="AB22" s="24"/>
      <c r="AC22" s="24"/>
      <c r="AD22" s="24"/>
      <c r="AE22" s="24"/>
      <c r="AF22" s="18">
        <f t="shared" si="0"/>
        <v>3.0784615384615384</v>
      </c>
      <c r="AG22" s="20">
        <v>6.5</v>
      </c>
      <c r="AH22" s="42" t="str">
        <f t="shared" si="1"/>
        <v>YÕu</v>
      </c>
      <c r="AI22" s="14"/>
    </row>
    <row r="23" spans="1:35" ht="15.75">
      <c r="A23" s="10">
        <v>17</v>
      </c>
      <c r="B23" s="133" t="s">
        <v>374</v>
      </c>
      <c r="C23" s="134" t="s">
        <v>375</v>
      </c>
      <c r="D23" s="23">
        <v>6</v>
      </c>
      <c r="E23" s="23">
        <v>6.2</v>
      </c>
      <c r="F23" s="23">
        <v>7</v>
      </c>
      <c r="G23" s="24">
        <v>5.2</v>
      </c>
      <c r="H23" s="23">
        <v>5</v>
      </c>
      <c r="I23" s="23"/>
      <c r="J23" s="243"/>
      <c r="K23" s="47">
        <v>5.5</v>
      </c>
      <c r="L23" s="243"/>
      <c r="M23" s="243"/>
      <c r="N23" s="243"/>
      <c r="O23" s="243"/>
      <c r="P23" s="23"/>
      <c r="Q23" s="290"/>
      <c r="R23" s="290"/>
      <c r="S23" s="243"/>
      <c r="T23" s="290"/>
      <c r="U23" s="23"/>
      <c r="V23" s="23"/>
      <c r="W23" s="24"/>
      <c r="X23" s="24"/>
      <c r="Y23" s="24"/>
      <c r="Z23" s="24"/>
      <c r="AA23" s="24"/>
      <c r="AB23" s="24"/>
      <c r="AC23" s="24"/>
      <c r="AD23" s="24"/>
      <c r="AE23" s="24"/>
      <c r="AF23" s="18">
        <f t="shared" si="0"/>
        <v>1.4953846153846155</v>
      </c>
      <c r="AG23" s="20">
        <v>7.7</v>
      </c>
      <c r="AH23" s="42" t="str">
        <f t="shared" si="1"/>
        <v>YÕu</v>
      </c>
      <c r="AI23" s="14"/>
    </row>
    <row r="24" spans="1:35" ht="15.75">
      <c r="A24" s="10">
        <v>18</v>
      </c>
      <c r="B24" s="125" t="s">
        <v>235</v>
      </c>
      <c r="C24" s="126" t="s">
        <v>376</v>
      </c>
      <c r="D24" s="23">
        <v>6</v>
      </c>
      <c r="E24" s="23">
        <v>5.3</v>
      </c>
      <c r="F24" s="23">
        <v>6</v>
      </c>
      <c r="G24" s="24">
        <v>6.2</v>
      </c>
      <c r="H24" s="23">
        <v>6</v>
      </c>
      <c r="I24" s="23"/>
      <c r="J24" s="243"/>
      <c r="K24" s="47">
        <v>5.3</v>
      </c>
      <c r="L24" s="47">
        <v>6</v>
      </c>
      <c r="M24" s="47">
        <v>5.6</v>
      </c>
      <c r="N24" s="238">
        <v>5.4</v>
      </c>
      <c r="O24" s="238">
        <v>5.3</v>
      </c>
      <c r="P24" s="23"/>
      <c r="Q24" s="291">
        <v>6</v>
      </c>
      <c r="R24" s="290"/>
      <c r="S24" s="243"/>
      <c r="T24" s="291">
        <v>5.2</v>
      </c>
      <c r="U24" s="23"/>
      <c r="V24" s="23"/>
      <c r="W24" s="24"/>
      <c r="X24" s="24"/>
      <c r="Y24" s="24"/>
      <c r="Z24" s="24"/>
      <c r="AA24" s="24"/>
      <c r="AB24" s="24"/>
      <c r="AC24" s="24"/>
      <c r="AD24" s="24"/>
      <c r="AE24" s="24"/>
      <c r="AF24" s="18">
        <f t="shared" si="0"/>
        <v>2.8353846153846156</v>
      </c>
      <c r="AG24" s="20">
        <v>7.5</v>
      </c>
      <c r="AH24" s="42" t="str">
        <f t="shared" si="1"/>
        <v>YÕu</v>
      </c>
      <c r="AI24" s="14"/>
    </row>
    <row r="25" spans="1:35" ht="15.75">
      <c r="A25" s="10">
        <v>19</v>
      </c>
      <c r="B25" s="125" t="s">
        <v>340</v>
      </c>
      <c r="C25" s="126" t="s">
        <v>12</v>
      </c>
      <c r="D25" s="23">
        <v>6</v>
      </c>
      <c r="E25" s="23">
        <v>5.7</v>
      </c>
      <c r="F25" s="23">
        <v>6</v>
      </c>
      <c r="G25" s="24">
        <v>6.8</v>
      </c>
      <c r="H25" s="23">
        <v>6.8</v>
      </c>
      <c r="I25" s="23"/>
      <c r="J25" s="47">
        <v>7</v>
      </c>
      <c r="K25" s="47">
        <v>6.5</v>
      </c>
      <c r="L25" s="47">
        <v>7.6</v>
      </c>
      <c r="M25" s="47">
        <v>6.2</v>
      </c>
      <c r="N25" s="47">
        <v>6</v>
      </c>
      <c r="O25" s="23">
        <v>6</v>
      </c>
      <c r="P25" s="23"/>
      <c r="Q25" s="291">
        <v>7</v>
      </c>
      <c r="R25" s="291">
        <v>7.2</v>
      </c>
      <c r="S25" s="23">
        <v>6.6</v>
      </c>
      <c r="T25" s="291">
        <v>6.1</v>
      </c>
      <c r="U25" s="23"/>
      <c r="V25" s="23"/>
      <c r="W25" s="24"/>
      <c r="X25" s="24"/>
      <c r="Y25" s="24"/>
      <c r="Z25" s="24"/>
      <c r="AA25" s="24"/>
      <c r="AB25" s="24"/>
      <c r="AC25" s="24"/>
      <c r="AD25" s="24"/>
      <c r="AE25" s="24"/>
      <c r="AF25" s="18">
        <f t="shared" si="0"/>
        <v>4.187692307692308</v>
      </c>
      <c r="AG25" s="20">
        <v>6.5</v>
      </c>
      <c r="AH25" s="42" t="str">
        <f t="shared" si="1"/>
        <v>YÕu</v>
      </c>
      <c r="AI25" s="14"/>
    </row>
    <row r="26" spans="1:35" ht="15.75">
      <c r="A26" s="10">
        <v>20</v>
      </c>
      <c r="B26" s="125" t="s">
        <v>215</v>
      </c>
      <c r="C26" s="126" t="s">
        <v>377</v>
      </c>
      <c r="D26" s="23">
        <v>5.4</v>
      </c>
      <c r="E26" s="23">
        <v>5</v>
      </c>
      <c r="F26" s="23">
        <v>7</v>
      </c>
      <c r="G26" s="251">
        <v>6</v>
      </c>
      <c r="H26" s="23">
        <v>5.6</v>
      </c>
      <c r="I26" s="23"/>
      <c r="J26" s="238">
        <v>6.2</v>
      </c>
      <c r="K26" s="243"/>
      <c r="L26" s="47">
        <v>5.4</v>
      </c>
      <c r="M26" s="243"/>
      <c r="N26" s="238">
        <v>5.6</v>
      </c>
      <c r="O26" s="238">
        <v>5</v>
      </c>
      <c r="P26" s="23"/>
      <c r="Q26" s="290"/>
      <c r="R26" s="290"/>
      <c r="S26" s="243"/>
      <c r="T26" s="290"/>
      <c r="U26" s="23"/>
      <c r="V26" s="23"/>
      <c r="W26" s="24"/>
      <c r="X26" s="24"/>
      <c r="Y26" s="24"/>
      <c r="Z26" s="24"/>
      <c r="AA26" s="24"/>
      <c r="AB26" s="24"/>
      <c r="AC26" s="24"/>
      <c r="AD26" s="24"/>
      <c r="AE26" s="24"/>
      <c r="AF26" s="18">
        <f t="shared" si="0"/>
        <v>1.7507692307692309</v>
      </c>
      <c r="AG26" s="20">
        <v>6.7</v>
      </c>
      <c r="AH26" s="42" t="str">
        <f t="shared" si="1"/>
        <v>YÕu</v>
      </c>
      <c r="AI26" s="14"/>
    </row>
    <row r="27" spans="1:35" ht="15.75">
      <c r="A27" s="10">
        <v>21</v>
      </c>
      <c r="B27" s="125" t="s">
        <v>170</v>
      </c>
      <c r="C27" s="126" t="s">
        <v>202</v>
      </c>
      <c r="D27" s="23">
        <v>6</v>
      </c>
      <c r="E27" s="23">
        <v>6.7</v>
      </c>
      <c r="F27" s="23">
        <v>7</v>
      </c>
      <c r="G27" s="24">
        <v>6.7</v>
      </c>
      <c r="H27" s="23">
        <v>6.8</v>
      </c>
      <c r="I27" s="23"/>
      <c r="J27" s="47">
        <v>7.2</v>
      </c>
      <c r="K27" s="47">
        <v>6.6</v>
      </c>
      <c r="L27" s="47">
        <v>6</v>
      </c>
      <c r="M27" s="47">
        <v>6.8</v>
      </c>
      <c r="N27" s="47">
        <v>7</v>
      </c>
      <c r="O27" s="23">
        <v>7.4</v>
      </c>
      <c r="P27" s="23"/>
      <c r="Q27" s="291">
        <v>7</v>
      </c>
      <c r="R27" s="291">
        <v>8.2</v>
      </c>
      <c r="S27" s="23">
        <v>7</v>
      </c>
      <c r="T27" s="291">
        <v>7.3</v>
      </c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18">
        <f t="shared" si="0"/>
        <v>4.5138461538461545</v>
      </c>
      <c r="AG27" s="20">
        <v>7.5</v>
      </c>
      <c r="AH27" s="42" t="str">
        <f t="shared" si="1"/>
        <v>YÕu</v>
      </c>
      <c r="AI27" s="14"/>
    </row>
    <row r="28" spans="1:35" ht="15.75" customHeight="1">
      <c r="A28" s="10">
        <v>22</v>
      </c>
      <c r="B28" s="125" t="s">
        <v>378</v>
      </c>
      <c r="C28" s="126" t="s">
        <v>86</v>
      </c>
      <c r="D28" s="23">
        <v>5.4</v>
      </c>
      <c r="E28" s="238">
        <v>5.7</v>
      </c>
      <c r="F28" s="23">
        <v>6</v>
      </c>
      <c r="G28" s="251">
        <v>5</v>
      </c>
      <c r="H28" s="238">
        <v>5</v>
      </c>
      <c r="I28" s="23"/>
      <c r="J28" s="238">
        <v>6</v>
      </c>
      <c r="K28" s="47">
        <v>5.5</v>
      </c>
      <c r="L28" s="238">
        <v>5.4</v>
      </c>
      <c r="M28" s="47">
        <v>5.8</v>
      </c>
      <c r="N28" s="238">
        <v>5.4</v>
      </c>
      <c r="O28" s="238">
        <v>5.3</v>
      </c>
      <c r="P28" s="23"/>
      <c r="Q28" s="292">
        <v>6</v>
      </c>
      <c r="R28" s="292">
        <v>5.2</v>
      </c>
      <c r="S28" s="243"/>
      <c r="T28" s="292">
        <v>5.3</v>
      </c>
      <c r="U28" s="23"/>
      <c r="V28" s="23"/>
      <c r="W28" s="24"/>
      <c r="X28" s="24"/>
      <c r="Y28" s="24"/>
      <c r="Z28" s="24"/>
      <c r="AA28" s="24"/>
      <c r="AB28" s="24"/>
      <c r="AC28" s="24"/>
      <c r="AD28" s="24"/>
      <c r="AE28" s="24"/>
      <c r="AF28" s="18">
        <f t="shared" si="0"/>
        <v>3.2600000000000007</v>
      </c>
      <c r="AG28" s="20">
        <v>7</v>
      </c>
      <c r="AH28" s="42" t="str">
        <f t="shared" si="1"/>
        <v>YÕu</v>
      </c>
      <c r="AI28" s="14"/>
    </row>
    <row r="29" spans="1:35" ht="15.75">
      <c r="A29" s="10">
        <v>23</v>
      </c>
      <c r="B29" s="129" t="s">
        <v>379</v>
      </c>
      <c r="C29" s="130" t="s">
        <v>380</v>
      </c>
      <c r="D29" s="26">
        <v>5.4</v>
      </c>
      <c r="E29" s="26">
        <v>6.7</v>
      </c>
      <c r="F29" s="26">
        <v>7</v>
      </c>
      <c r="G29" s="287">
        <v>5</v>
      </c>
      <c r="H29" s="26">
        <v>5.6</v>
      </c>
      <c r="I29" s="23"/>
      <c r="J29" s="40">
        <v>7.4</v>
      </c>
      <c r="K29" s="40">
        <v>6</v>
      </c>
      <c r="L29" s="40">
        <v>5.4</v>
      </c>
      <c r="M29" s="245"/>
      <c r="N29" s="239">
        <v>6</v>
      </c>
      <c r="O29" s="239">
        <v>5.7</v>
      </c>
      <c r="P29" s="23"/>
      <c r="Q29" s="376"/>
      <c r="R29" s="376"/>
      <c r="S29" s="239">
        <v>5</v>
      </c>
      <c r="T29" s="376"/>
      <c r="U29" s="23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18">
        <f t="shared" si="0"/>
        <v>2.6076923076923078</v>
      </c>
      <c r="AG29" s="20">
        <v>9.2</v>
      </c>
      <c r="AH29" s="42" t="str">
        <f t="shared" si="1"/>
        <v>YÕu</v>
      </c>
      <c r="AI29" s="14"/>
    </row>
    <row r="30" spans="1:36" ht="16.5">
      <c r="A30" s="27" t="s">
        <v>51</v>
      </c>
      <c r="C30" s="8"/>
      <c r="D30" s="3"/>
      <c r="E30" s="3"/>
      <c r="F30" s="3"/>
      <c r="G30" s="407"/>
      <c r="H30" s="407"/>
      <c r="I30" s="407"/>
      <c r="J30" s="407"/>
      <c r="K30" s="407"/>
      <c r="L30" s="407"/>
      <c r="M30" s="407"/>
      <c r="N30" s="407"/>
      <c r="O30" s="28"/>
      <c r="P30" s="28"/>
      <c r="Q30" s="28"/>
      <c r="R30" s="28"/>
      <c r="S30" s="28"/>
      <c r="T30" s="403" t="s">
        <v>48</v>
      </c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5"/>
    </row>
    <row r="31" spans="1:15" ht="18">
      <c r="A31" s="29" t="s">
        <v>52</v>
      </c>
      <c r="O31" s="4"/>
    </row>
    <row r="32" spans="2:36" ht="20.25">
      <c r="B32" s="406" t="s">
        <v>3</v>
      </c>
      <c r="C32" s="406"/>
      <c r="D32" s="406"/>
      <c r="E32" s="406"/>
      <c r="F32" s="406"/>
      <c r="G32" s="406"/>
      <c r="H32" s="406"/>
      <c r="I32" s="30"/>
      <c r="J32" s="30"/>
      <c r="K32" s="406" t="s">
        <v>5</v>
      </c>
      <c r="L32" s="406"/>
      <c r="M32" s="406"/>
      <c r="N32" s="406"/>
      <c r="O32" s="406"/>
      <c r="P32" s="406"/>
      <c r="T32" s="32"/>
      <c r="AF32" s="404" t="s">
        <v>7</v>
      </c>
      <c r="AG32" s="404"/>
      <c r="AH32" s="404"/>
      <c r="AI32" s="404"/>
      <c r="AJ32" s="46"/>
    </row>
    <row r="33" spans="8:20" ht="15.75">
      <c r="H33" s="31"/>
      <c r="I33" s="30"/>
      <c r="J33" s="30"/>
      <c r="K33" s="30"/>
      <c r="L33" s="30"/>
      <c r="T33" s="32"/>
    </row>
    <row r="34" ht="12.75">
      <c r="T34" s="32"/>
    </row>
    <row r="35" ht="12.75">
      <c r="T35" s="32"/>
    </row>
    <row r="36" ht="12.75">
      <c r="T36" s="32"/>
    </row>
    <row r="37" spans="2:36" ht="18.75">
      <c r="B37" s="405" t="s">
        <v>49</v>
      </c>
      <c r="C37" s="405"/>
      <c r="D37" s="405"/>
      <c r="E37" s="405"/>
      <c r="F37" s="405"/>
      <c r="G37" s="405"/>
      <c r="H37" s="405"/>
      <c r="J37" s="33"/>
      <c r="K37" s="405" t="s">
        <v>6</v>
      </c>
      <c r="L37" s="405"/>
      <c r="M37" s="405"/>
      <c r="N37" s="405"/>
      <c r="O37" s="405"/>
      <c r="P37" s="405"/>
      <c r="Q37" s="6"/>
      <c r="R37" s="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405" t="s">
        <v>50</v>
      </c>
      <c r="AG37" s="405"/>
      <c r="AH37" s="405"/>
      <c r="AI37" s="405"/>
      <c r="AJ37" s="34"/>
    </row>
    <row r="38" spans="1:36" ht="12.75">
      <c r="A38" s="35"/>
      <c r="B38" s="35"/>
      <c r="C38" s="35"/>
      <c r="D38" s="35"/>
      <c r="E38" s="35"/>
      <c r="F38" s="35"/>
      <c r="G38" s="35"/>
      <c r="H38" s="402"/>
      <c r="I38" s="402"/>
      <c r="J38" s="402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4"/>
    </row>
    <row r="39" spans="1:36" ht="15">
      <c r="A39" s="37" t="s">
        <v>13</v>
      </c>
      <c r="D39" s="37" t="s">
        <v>14</v>
      </c>
      <c r="H39" s="9"/>
      <c r="I39" s="9"/>
      <c r="K39" s="37" t="s">
        <v>43</v>
      </c>
      <c r="R39" s="37" t="s">
        <v>62</v>
      </c>
      <c r="Y39" s="2" t="s">
        <v>45</v>
      </c>
      <c r="AE39" s="2" t="s">
        <v>63</v>
      </c>
      <c r="AH39" s="37"/>
      <c r="AJ39" s="44"/>
    </row>
    <row r="40" spans="1:34" ht="14.25">
      <c r="A40" s="29" t="s">
        <v>64</v>
      </c>
      <c r="D40" s="29" t="s">
        <v>65</v>
      </c>
      <c r="K40" s="29" t="s">
        <v>66</v>
      </c>
      <c r="R40" s="37" t="s">
        <v>67</v>
      </c>
      <c r="Y40" s="37" t="s">
        <v>68</v>
      </c>
      <c r="AE40" s="37" t="s">
        <v>69</v>
      </c>
      <c r="AH40" s="37"/>
    </row>
    <row r="41" spans="1:34" ht="15">
      <c r="A41" s="7" t="s">
        <v>70</v>
      </c>
      <c r="C41" s="37"/>
      <c r="D41" s="8" t="s">
        <v>71</v>
      </c>
      <c r="G41" s="38"/>
      <c r="H41" s="38"/>
      <c r="I41" s="39"/>
      <c r="K41" s="8" t="s">
        <v>103</v>
      </c>
      <c r="N41" s="37"/>
      <c r="O41" s="37"/>
      <c r="P41" s="37"/>
      <c r="Q41" s="37"/>
      <c r="R41" s="7" t="s">
        <v>72</v>
      </c>
      <c r="S41" s="3"/>
      <c r="Y41" s="7" t="s">
        <v>73</v>
      </c>
      <c r="AE41" s="2" t="s">
        <v>100</v>
      </c>
      <c r="AH41" s="37"/>
    </row>
    <row r="42" spans="1:34" ht="15">
      <c r="A42" s="7" t="s">
        <v>74</v>
      </c>
      <c r="C42" s="37"/>
      <c r="D42" s="8" t="s">
        <v>101</v>
      </c>
      <c r="K42" s="8" t="s">
        <v>75</v>
      </c>
      <c r="N42" s="38"/>
      <c r="O42" s="38"/>
      <c r="P42" s="39"/>
      <c r="R42" s="8" t="s">
        <v>76</v>
      </c>
      <c r="U42" s="37"/>
      <c r="V42" s="37"/>
      <c r="W42" s="37"/>
      <c r="X42" s="37"/>
      <c r="Y42" s="7" t="s">
        <v>77</v>
      </c>
      <c r="Z42" s="3"/>
      <c r="AH42" s="37"/>
    </row>
    <row r="43" spans="1:25" ht="15">
      <c r="A43" s="7" t="s">
        <v>78</v>
      </c>
      <c r="D43" s="2" t="s">
        <v>102</v>
      </c>
      <c r="K43" s="7" t="s">
        <v>79</v>
      </c>
      <c r="R43" s="8" t="s">
        <v>80</v>
      </c>
      <c r="Y43" s="8" t="s">
        <v>81</v>
      </c>
    </row>
  </sheetData>
  <mergeCells count="20">
    <mergeCell ref="A4:AI4"/>
    <mergeCell ref="A5:A6"/>
    <mergeCell ref="AF5:AF6"/>
    <mergeCell ref="AG5:AG6"/>
    <mergeCell ref="AI5:AI6"/>
    <mergeCell ref="B5:C6"/>
    <mergeCell ref="AH5:AH6"/>
    <mergeCell ref="A1:P1"/>
    <mergeCell ref="Q1:AI1"/>
    <mergeCell ref="A2:AI2"/>
    <mergeCell ref="A3:AI3"/>
    <mergeCell ref="G30:N30"/>
    <mergeCell ref="H38:J38"/>
    <mergeCell ref="T30:AI30"/>
    <mergeCell ref="AF32:AI32"/>
    <mergeCell ref="AF37:AI37"/>
    <mergeCell ref="K32:P32"/>
    <mergeCell ref="B37:H37"/>
    <mergeCell ref="K37:P37"/>
    <mergeCell ref="B32:H32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6"/>
  <sheetViews>
    <sheetView workbookViewId="0" topLeftCell="A1">
      <selection activeCell="U26" sqref="U26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8.00390625" style="0" customWidth="1"/>
    <col min="4" max="33" width="3.28125" style="0" customWidth="1"/>
    <col min="34" max="34" width="4.7109375" style="0" customWidth="1"/>
    <col min="35" max="35" width="6.140625" style="0" customWidth="1"/>
    <col min="36" max="36" width="8.57421875" style="0" customWidth="1"/>
    <col min="37" max="37" width="31.00390625" style="0" customWidth="1"/>
  </cols>
  <sheetData>
    <row r="1" spans="1:37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 t="s">
        <v>35</v>
      </c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</row>
    <row r="2" spans="1:37" ht="24.75">
      <c r="A2" s="411" t="s">
        <v>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</row>
    <row r="3" spans="1:37" ht="21">
      <c r="A3" s="412" t="s">
        <v>521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</row>
    <row r="4" spans="1:37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</row>
    <row r="5" spans="1:37" ht="48.75" customHeight="1">
      <c r="A5" s="413" t="s">
        <v>0</v>
      </c>
      <c r="B5" s="417" t="s">
        <v>8</v>
      </c>
      <c r="C5" s="418"/>
      <c r="D5" s="307" t="s">
        <v>15</v>
      </c>
      <c r="E5" s="307" t="s">
        <v>16</v>
      </c>
      <c r="F5" s="50" t="s">
        <v>17</v>
      </c>
      <c r="G5" s="307" t="s">
        <v>18</v>
      </c>
      <c r="H5" s="308" t="s">
        <v>19</v>
      </c>
      <c r="I5" s="51" t="s">
        <v>20</v>
      </c>
      <c r="J5" s="308" t="s">
        <v>21</v>
      </c>
      <c r="K5" s="308" t="s">
        <v>22</v>
      </c>
      <c r="L5" s="308" t="s">
        <v>23</v>
      </c>
      <c r="M5" s="308" t="s">
        <v>24</v>
      </c>
      <c r="N5" s="308" t="s">
        <v>25</v>
      </c>
      <c r="O5" s="308" t="s">
        <v>26</v>
      </c>
      <c r="P5" s="308" t="s">
        <v>27</v>
      </c>
      <c r="Q5" s="51" t="s">
        <v>28</v>
      </c>
      <c r="R5" s="51" t="s">
        <v>29</v>
      </c>
      <c r="S5" s="51" t="s">
        <v>30</v>
      </c>
      <c r="T5" s="51" t="s">
        <v>31</v>
      </c>
      <c r="U5" s="51" t="s">
        <v>32</v>
      </c>
      <c r="V5" s="308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51" t="s">
        <v>61</v>
      </c>
      <c r="AF5" s="51" t="s">
        <v>88</v>
      </c>
      <c r="AG5" s="51" t="s">
        <v>89</v>
      </c>
      <c r="AH5" s="414" t="s">
        <v>4</v>
      </c>
      <c r="AI5" s="415" t="s">
        <v>47</v>
      </c>
      <c r="AJ5" s="415" t="s">
        <v>1</v>
      </c>
      <c r="AK5" s="416" t="s">
        <v>2</v>
      </c>
    </row>
    <row r="6" spans="1:37" ht="18.75" customHeight="1">
      <c r="A6" s="413"/>
      <c r="B6" s="418"/>
      <c r="C6" s="418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2</v>
      </c>
      <c r="J6" s="12">
        <v>2</v>
      </c>
      <c r="K6" s="12">
        <v>3</v>
      </c>
      <c r="L6" s="12">
        <v>3</v>
      </c>
      <c r="M6" s="12">
        <v>3</v>
      </c>
      <c r="N6" s="12">
        <v>2</v>
      </c>
      <c r="O6" s="12">
        <v>6</v>
      </c>
      <c r="P6" s="12">
        <v>2</v>
      </c>
      <c r="Q6" s="12">
        <v>4</v>
      </c>
      <c r="R6" s="12">
        <v>4</v>
      </c>
      <c r="S6" s="12">
        <v>3</v>
      </c>
      <c r="T6" s="12">
        <v>3</v>
      </c>
      <c r="U6" s="12">
        <v>3</v>
      </c>
      <c r="V6" s="12">
        <v>2</v>
      </c>
      <c r="W6" s="12">
        <v>6</v>
      </c>
      <c r="X6" s="12">
        <v>8</v>
      </c>
      <c r="Y6" s="12">
        <v>5</v>
      </c>
      <c r="Z6" s="12">
        <v>7</v>
      </c>
      <c r="AA6" s="12">
        <v>4</v>
      </c>
      <c r="AB6" s="12">
        <v>16</v>
      </c>
      <c r="AC6" s="12">
        <v>2</v>
      </c>
      <c r="AD6" s="12">
        <v>2</v>
      </c>
      <c r="AE6" s="12">
        <v>3</v>
      </c>
      <c r="AF6" s="12">
        <v>3</v>
      </c>
      <c r="AG6" s="12">
        <v>3</v>
      </c>
      <c r="AH6" s="414"/>
      <c r="AI6" s="415"/>
      <c r="AJ6" s="415"/>
      <c r="AK6" s="416"/>
    </row>
    <row r="7" spans="1:37" ht="15.75">
      <c r="A7" s="10">
        <v>1</v>
      </c>
      <c r="B7" s="123" t="s">
        <v>438</v>
      </c>
      <c r="C7" s="124" t="s">
        <v>9</v>
      </c>
      <c r="D7" s="21">
        <v>6.4</v>
      </c>
      <c r="E7" s="52">
        <v>6.9</v>
      </c>
      <c r="F7" s="21"/>
      <c r="G7" s="53">
        <v>5.6</v>
      </c>
      <c r="H7" s="52">
        <v>7.2</v>
      </c>
      <c r="I7" s="21"/>
      <c r="J7" s="52">
        <v>6.9</v>
      </c>
      <c r="K7" s="52">
        <v>7</v>
      </c>
      <c r="L7" s="52">
        <v>5.4</v>
      </c>
      <c r="M7" s="52">
        <v>6.2</v>
      </c>
      <c r="N7" s="52">
        <v>5.7</v>
      </c>
      <c r="O7" s="21">
        <v>6.7</v>
      </c>
      <c r="P7" s="52">
        <v>6</v>
      </c>
      <c r="Q7" s="21"/>
      <c r="R7" s="21"/>
      <c r="S7" s="52"/>
      <c r="T7" s="21"/>
      <c r="U7" s="21"/>
      <c r="V7" s="249">
        <v>7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17">
        <f aca="true" t="shared" si="0" ref="AH7:AH21">(D7*$D$6+E7*$E$6+H7*$H$6+G7*$G$6+F7*$F$6+I7*$I$6+J7*$J$6+K7*$K$6+L7*$L$6+M7*$M$6+N7*$N$6+O7*$O$6+P7*$P$6+Q7*$Q$6+R7*$R$6+S7*$S$6+T7*$T$6+U7*$U$6+V7*$V$6)/SUM($D$6:$V$6)</f>
        <v>3.8377358490566045</v>
      </c>
      <c r="AI7" s="19">
        <v>7.5</v>
      </c>
      <c r="AJ7" s="41" t="str">
        <f aca="true" t="shared" si="1" ref="AJ7:AJ21">IF(AH7&lt;5,"YÕu",IF(AH7&lt;6,"Trung b×nh","TB.Kh¸"))</f>
        <v>YÕu</v>
      </c>
      <c r="AK7" s="13"/>
    </row>
    <row r="8" spans="1:40" ht="15.75">
      <c r="A8" s="10">
        <v>2</v>
      </c>
      <c r="B8" s="125" t="s">
        <v>440</v>
      </c>
      <c r="C8" s="126" t="s">
        <v>9</v>
      </c>
      <c r="D8" s="243"/>
      <c r="E8" s="47">
        <v>6.1</v>
      </c>
      <c r="F8" s="23"/>
      <c r="G8" s="48">
        <v>5.9</v>
      </c>
      <c r="H8" s="243"/>
      <c r="I8" s="23"/>
      <c r="J8" s="243"/>
      <c r="K8" s="47">
        <v>6.9</v>
      </c>
      <c r="L8" s="243"/>
      <c r="M8" s="47">
        <v>6</v>
      </c>
      <c r="N8" s="243"/>
      <c r="O8" s="243"/>
      <c r="P8" s="47">
        <v>5.3</v>
      </c>
      <c r="Q8" s="23"/>
      <c r="R8" s="23"/>
      <c r="S8" s="47"/>
      <c r="T8" s="23"/>
      <c r="U8" s="23"/>
      <c r="V8" s="24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8">
        <f t="shared" si="0"/>
        <v>1.6056603773584905</v>
      </c>
      <c r="AI8" s="20">
        <v>7.5</v>
      </c>
      <c r="AJ8" s="42" t="str">
        <f t="shared" si="1"/>
        <v>YÕu</v>
      </c>
      <c r="AK8" s="14"/>
      <c r="AM8" s="144"/>
      <c r="AN8" t="s">
        <v>456</v>
      </c>
    </row>
    <row r="9" spans="1:40" ht="15.75">
      <c r="A9" s="10">
        <v>3</v>
      </c>
      <c r="B9" s="125" t="s">
        <v>174</v>
      </c>
      <c r="C9" s="126" t="s">
        <v>441</v>
      </c>
      <c r="D9" s="23">
        <v>6</v>
      </c>
      <c r="E9" s="47">
        <v>6.7</v>
      </c>
      <c r="F9" s="23"/>
      <c r="G9" s="48">
        <v>6.6</v>
      </c>
      <c r="H9" s="47">
        <v>7.2</v>
      </c>
      <c r="I9" s="23"/>
      <c r="J9" s="47">
        <v>6.8</v>
      </c>
      <c r="K9" s="238">
        <v>6.3</v>
      </c>
      <c r="L9" s="47">
        <v>6.7</v>
      </c>
      <c r="M9" s="47">
        <v>5.3</v>
      </c>
      <c r="N9" s="47">
        <v>5.6</v>
      </c>
      <c r="O9" s="23">
        <v>5</v>
      </c>
      <c r="P9" s="47">
        <v>5.3</v>
      </c>
      <c r="Q9" s="23"/>
      <c r="R9" s="23"/>
      <c r="S9" s="47"/>
      <c r="T9" s="23"/>
      <c r="U9" s="23"/>
      <c r="V9" s="23">
        <v>6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18">
        <f t="shared" si="0"/>
        <v>3.6094339622641507</v>
      </c>
      <c r="AI9" s="20">
        <v>9</v>
      </c>
      <c r="AJ9" s="42" t="str">
        <f t="shared" si="1"/>
        <v>YÕu</v>
      </c>
      <c r="AK9" s="14"/>
      <c r="AM9" s="139" t="s">
        <v>457</v>
      </c>
      <c r="AN9" t="s">
        <v>458</v>
      </c>
    </row>
    <row r="10" spans="1:40" ht="15.75">
      <c r="A10" s="10">
        <v>4</v>
      </c>
      <c r="B10" s="125" t="s">
        <v>442</v>
      </c>
      <c r="C10" s="126" t="s">
        <v>364</v>
      </c>
      <c r="D10" s="23">
        <v>6</v>
      </c>
      <c r="E10" s="47">
        <v>6.9</v>
      </c>
      <c r="F10" s="23"/>
      <c r="G10" s="48">
        <v>6</v>
      </c>
      <c r="H10" s="47">
        <v>5</v>
      </c>
      <c r="I10" s="23"/>
      <c r="J10" s="47">
        <v>6.3</v>
      </c>
      <c r="K10" s="47">
        <v>6.1</v>
      </c>
      <c r="L10" s="47">
        <v>6</v>
      </c>
      <c r="M10" s="243"/>
      <c r="N10" s="47">
        <v>5</v>
      </c>
      <c r="O10" s="23">
        <v>5</v>
      </c>
      <c r="P10" s="47">
        <v>5.6</v>
      </c>
      <c r="Q10" s="23"/>
      <c r="R10" s="23"/>
      <c r="S10" s="47"/>
      <c r="T10" s="23"/>
      <c r="U10" s="23"/>
      <c r="V10" s="243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8">
        <f t="shared" si="0"/>
        <v>2.9226415094339617</v>
      </c>
      <c r="AI10" s="20">
        <v>6.7</v>
      </c>
      <c r="AJ10" s="42" t="str">
        <f t="shared" si="1"/>
        <v>YÕu</v>
      </c>
      <c r="AK10" s="14"/>
      <c r="AM10" s="141"/>
      <c r="AN10" t="s">
        <v>459</v>
      </c>
    </row>
    <row r="11" spans="1:40" ht="15.75">
      <c r="A11" s="10">
        <v>5</v>
      </c>
      <c r="B11" s="125" t="s">
        <v>207</v>
      </c>
      <c r="C11" s="126" t="s">
        <v>173</v>
      </c>
      <c r="D11" s="23">
        <v>6</v>
      </c>
      <c r="E11" s="47">
        <v>6.3</v>
      </c>
      <c r="F11" s="23"/>
      <c r="G11" s="48">
        <v>6</v>
      </c>
      <c r="H11" s="47">
        <v>6.8</v>
      </c>
      <c r="I11" s="23"/>
      <c r="J11" s="47">
        <v>7.2</v>
      </c>
      <c r="K11" s="47">
        <v>6.4</v>
      </c>
      <c r="L11" s="47">
        <v>6</v>
      </c>
      <c r="M11" s="47">
        <v>6.6</v>
      </c>
      <c r="N11" s="47">
        <v>5.7</v>
      </c>
      <c r="O11" s="23">
        <v>5.7</v>
      </c>
      <c r="P11" s="47">
        <v>5.7</v>
      </c>
      <c r="Q11" s="23"/>
      <c r="R11" s="23"/>
      <c r="S11" s="47"/>
      <c r="T11" s="23"/>
      <c r="U11" s="23"/>
      <c r="V11" s="238">
        <v>6.4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18">
        <f t="shared" si="0"/>
        <v>3.709433962264152</v>
      </c>
      <c r="AI11" s="20">
        <v>5.8</v>
      </c>
      <c r="AJ11" s="42" t="str">
        <f t="shared" si="1"/>
        <v>YÕu</v>
      </c>
      <c r="AK11" s="14"/>
      <c r="AM11" s="143"/>
      <c r="AN11" t="s">
        <v>460</v>
      </c>
    </row>
    <row r="12" spans="1:37" ht="15.75">
      <c r="A12" s="10">
        <v>6</v>
      </c>
      <c r="B12" s="125" t="s">
        <v>443</v>
      </c>
      <c r="C12" s="126" t="s">
        <v>83</v>
      </c>
      <c r="D12" s="23">
        <v>7.6</v>
      </c>
      <c r="E12" s="47">
        <v>7.7</v>
      </c>
      <c r="F12" s="23"/>
      <c r="G12" s="48">
        <v>8</v>
      </c>
      <c r="H12" s="47">
        <v>8</v>
      </c>
      <c r="I12" s="23"/>
      <c r="J12" s="47">
        <v>7.7</v>
      </c>
      <c r="K12" s="47">
        <v>8.4</v>
      </c>
      <c r="L12" s="47">
        <v>7.7</v>
      </c>
      <c r="M12" s="47">
        <v>7.3</v>
      </c>
      <c r="N12" s="47">
        <v>7.3</v>
      </c>
      <c r="O12" s="23">
        <v>7.6</v>
      </c>
      <c r="P12" s="47">
        <v>8</v>
      </c>
      <c r="Q12" s="23"/>
      <c r="R12" s="23"/>
      <c r="S12" s="47"/>
      <c r="T12" s="23"/>
      <c r="U12" s="23"/>
      <c r="V12" s="23">
        <v>8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18">
        <f t="shared" si="0"/>
        <v>4.686792452830189</v>
      </c>
      <c r="AI12" s="20">
        <v>7.5</v>
      </c>
      <c r="AJ12" s="42" t="str">
        <f t="shared" si="1"/>
        <v>YÕu</v>
      </c>
      <c r="AK12" s="14"/>
    </row>
    <row r="13" spans="1:37" ht="15.75">
      <c r="A13" s="10">
        <v>7</v>
      </c>
      <c r="B13" s="125" t="s">
        <v>164</v>
      </c>
      <c r="C13" s="126" t="s">
        <v>444</v>
      </c>
      <c r="D13" s="23">
        <v>6.4</v>
      </c>
      <c r="E13" s="47">
        <v>6.3</v>
      </c>
      <c r="F13" s="23"/>
      <c r="G13" s="48">
        <v>6</v>
      </c>
      <c r="H13" s="47">
        <v>5.6</v>
      </c>
      <c r="I13" s="23"/>
      <c r="J13" s="238">
        <v>6.5</v>
      </c>
      <c r="K13" s="238">
        <v>5</v>
      </c>
      <c r="L13" s="47">
        <v>6</v>
      </c>
      <c r="M13" s="238">
        <v>5</v>
      </c>
      <c r="N13" s="238">
        <v>5.3</v>
      </c>
      <c r="O13" s="23">
        <v>5</v>
      </c>
      <c r="P13" s="238">
        <v>5.4</v>
      </c>
      <c r="Q13" s="23"/>
      <c r="R13" s="23"/>
      <c r="S13" s="47"/>
      <c r="T13" s="23"/>
      <c r="U13" s="23"/>
      <c r="V13" s="238">
        <v>5.3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18">
        <f t="shared" si="0"/>
        <v>3.358490566037736</v>
      </c>
      <c r="AI13" s="20">
        <v>6</v>
      </c>
      <c r="AJ13" s="42" t="str">
        <f t="shared" si="1"/>
        <v>YÕu</v>
      </c>
      <c r="AK13" s="14"/>
    </row>
    <row r="14" spans="1:37" ht="15.75">
      <c r="A14" s="10">
        <v>8</v>
      </c>
      <c r="B14" s="125" t="s">
        <v>439</v>
      </c>
      <c r="C14" s="126" t="s">
        <v>36</v>
      </c>
      <c r="D14" s="23">
        <v>7</v>
      </c>
      <c r="E14" s="47">
        <v>6.3</v>
      </c>
      <c r="F14" s="23"/>
      <c r="G14" s="48">
        <v>6</v>
      </c>
      <c r="H14" s="47">
        <v>6.4</v>
      </c>
      <c r="I14" s="23"/>
      <c r="J14" s="47">
        <v>7</v>
      </c>
      <c r="K14" s="238">
        <v>6.3</v>
      </c>
      <c r="L14" s="47">
        <v>6</v>
      </c>
      <c r="M14" s="238">
        <v>5</v>
      </c>
      <c r="N14" s="238">
        <v>5</v>
      </c>
      <c r="O14" s="23">
        <v>6.4</v>
      </c>
      <c r="P14" s="47">
        <v>6</v>
      </c>
      <c r="Q14" s="23"/>
      <c r="R14" s="23"/>
      <c r="S14" s="47"/>
      <c r="T14" s="23"/>
      <c r="U14" s="23"/>
      <c r="V14" s="238">
        <v>5.3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18">
        <f t="shared" si="0"/>
        <v>3.658490566037736</v>
      </c>
      <c r="AI14" s="20">
        <v>6.8</v>
      </c>
      <c r="AJ14" s="42" t="str">
        <f t="shared" si="1"/>
        <v>YÕu</v>
      </c>
      <c r="AK14" s="14"/>
    </row>
    <row r="15" spans="1:37" ht="15.75">
      <c r="A15" s="10">
        <v>9</v>
      </c>
      <c r="B15" s="125" t="s">
        <v>373</v>
      </c>
      <c r="C15" s="126" t="s">
        <v>445</v>
      </c>
      <c r="D15" s="23">
        <v>7</v>
      </c>
      <c r="E15" s="238">
        <v>5.7</v>
      </c>
      <c r="F15" s="23"/>
      <c r="G15" s="48">
        <v>6</v>
      </c>
      <c r="H15" s="47">
        <v>6.8</v>
      </c>
      <c r="I15" s="23"/>
      <c r="J15" s="238">
        <v>6</v>
      </c>
      <c r="K15" s="238">
        <v>6</v>
      </c>
      <c r="L15" s="47">
        <v>6.4</v>
      </c>
      <c r="M15" s="238">
        <v>5</v>
      </c>
      <c r="N15" s="238">
        <v>5.3</v>
      </c>
      <c r="O15" s="23">
        <v>5.7</v>
      </c>
      <c r="P15" s="47">
        <v>5.7</v>
      </c>
      <c r="Q15" s="23"/>
      <c r="R15" s="23"/>
      <c r="S15" s="47"/>
      <c r="T15" s="23"/>
      <c r="U15" s="23"/>
      <c r="V15" s="238">
        <v>5.3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18">
        <f t="shared" si="0"/>
        <v>3.532075471698113</v>
      </c>
      <c r="AI15" s="20">
        <v>6</v>
      </c>
      <c r="AJ15" s="42" t="str">
        <f t="shared" si="1"/>
        <v>YÕu</v>
      </c>
      <c r="AK15" s="14"/>
    </row>
    <row r="16" spans="1:37" ht="15.75">
      <c r="A16" s="10">
        <v>10</v>
      </c>
      <c r="B16" s="125" t="s">
        <v>222</v>
      </c>
      <c r="C16" s="126" t="s">
        <v>446</v>
      </c>
      <c r="D16" s="23">
        <v>6</v>
      </c>
      <c r="E16" s="47">
        <v>6.7</v>
      </c>
      <c r="F16" s="23"/>
      <c r="G16" s="48">
        <v>6</v>
      </c>
      <c r="H16" s="47">
        <v>6.4</v>
      </c>
      <c r="I16" s="23"/>
      <c r="J16" s="47">
        <v>7</v>
      </c>
      <c r="K16" s="238">
        <v>5.7</v>
      </c>
      <c r="L16" s="47">
        <v>6.7</v>
      </c>
      <c r="M16" s="47">
        <v>5.7</v>
      </c>
      <c r="N16" s="47">
        <v>5.7</v>
      </c>
      <c r="O16" s="23">
        <v>6</v>
      </c>
      <c r="P16" s="47">
        <v>6</v>
      </c>
      <c r="Q16" s="23"/>
      <c r="R16" s="23"/>
      <c r="S16" s="47"/>
      <c r="T16" s="23"/>
      <c r="U16" s="23"/>
      <c r="V16" s="23">
        <v>7.4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8">
        <f t="shared" si="0"/>
        <v>3.7415094339622645</v>
      </c>
      <c r="AI16" s="20">
        <v>6</v>
      </c>
      <c r="AJ16" s="42" t="str">
        <f t="shared" si="1"/>
        <v>YÕu</v>
      </c>
      <c r="AK16" s="14"/>
    </row>
    <row r="17" spans="1:37" ht="15.75">
      <c r="A17" s="10">
        <v>11</v>
      </c>
      <c r="B17" s="125" t="s">
        <v>447</v>
      </c>
      <c r="C17" s="126" t="s">
        <v>372</v>
      </c>
      <c r="D17" s="23">
        <v>6</v>
      </c>
      <c r="E17" s="47">
        <v>7</v>
      </c>
      <c r="F17" s="23"/>
      <c r="G17" s="48">
        <v>7</v>
      </c>
      <c r="H17" s="47">
        <v>8</v>
      </c>
      <c r="I17" s="23"/>
      <c r="J17" s="47">
        <v>7</v>
      </c>
      <c r="K17" s="47">
        <v>7</v>
      </c>
      <c r="L17" s="47">
        <v>6.7</v>
      </c>
      <c r="M17" s="47">
        <v>6.6</v>
      </c>
      <c r="N17" s="47">
        <v>5.3</v>
      </c>
      <c r="O17" s="23">
        <v>6.7</v>
      </c>
      <c r="P17" s="47">
        <v>7</v>
      </c>
      <c r="Q17" s="23"/>
      <c r="R17" s="23"/>
      <c r="S17" s="47"/>
      <c r="T17" s="23"/>
      <c r="U17" s="23"/>
      <c r="V17" s="243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8">
        <f t="shared" si="0"/>
        <v>3.8056603773584903</v>
      </c>
      <c r="AI17" s="20">
        <v>7.8</v>
      </c>
      <c r="AJ17" s="42" t="str">
        <f t="shared" si="1"/>
        <v>YÕu</v>
      </c>
      <c r="AK17" s="14"/>
    </row>
    <row r="18" spans="1:37" ht="15.75">
      <c r="A18" s="10">
        <v>12</v>
      </c>
      <c r="B18" s="125" t="s">
        <v>448</v>
      </c>
      <c r="C18" s="126" t="s">
        <v>449</v>
      </c>
      <c r="D18" s="23">
        <v>7</v>
      </c>
      <c r="E18" s="47">
        <v>6.6</v>
      </c>
      <c r="F18" s="23"/>
      <c r="G18" s="48">
        <v>6</v>
      </c>
      <c r="H18" s="47">
        <v>7.2</v>
      </c>
      <c r="I18" s="23"/>
      <c r="J18" s="47">
        <v>7</v>
      </c>
      <c r="K18" s="238">
        <v>6.1</v>
      </c>
      <c r="L18" s="47">
        <v>6.7</v>
      </c>
      <c r="M18" s="47">
        <v>5.6</v>
      </c>
      <c r="N18" s="47">
        <v>6</v>
      </c>
      <c r="O18" s="23">
        <v>5.8</v>
      </c>
      <c r="P18" s="47">
        <v>6</v>
      </c>
      <c r="Q18" s="23"/>
      <c r="R18" s="23"/>
      <c r="S18" s="47"/>
      <c r="T18" s="23"/>
      <c r="U18" s="23"/>
      <c r="V18" s="23">
        <v>6.3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8">
        <f t="shared" si="0"/>
        <v>3.754716981132076</v>
      </c>
      <c r="AI18" s="20">
        <v>7.5</v>
      </c>
      <c r="AJ18" s="42" t="str">
        <f t="shared" si="1"/>
        <v>YÕu</v>
      </c>
      <c r="AK18" s="14"/>
    </row>
    <row r="19" spans="1:37" ht="15.75">
      <c r="A19" s="10">
        <v>13</v>
      </c>
      <c r="B19" s="129" t="s">
        <v>209</v>
      </c>
      <c r="C19" s="130" t="s">
        <v>450</v>
      </c>
      <c r="D19" s="23">
        <v>7</v>
      </c>
      <c r="E19" s="47">
        <v>6.3</v>
      </c>
      <c r="F19" s="23"/>
      <c r="G19" s="48">
        <v>6</v>
      </c>
      <c r="H19" s="47">
        <v>6.8</v>
      </c>
      <c r="I19" s="23"/>
      <c r="J19" s="47">
        <v>6.7</v>
      </c>
      <c r="K19" s="47">
        <v>6.9</v>
      </c>
      <c r="L19" s="47">
        <v>6.7</v>
      </c>
      <c r="M19" s="47">
        <v>6.3</v>
      </c>
      <c r="N19" s="47">
        <v>6.3</v>
      </c>
      <c r="O19" s="23">
        <v>5</v>
      </c>
      <c r="P19" s="47">
        <v>6.3</v>
      </c>
      <c r="Q19" s="23"/>
      <c r="R19" s="23"/>
      <c r="S19" s="47"/>
      <c r="T19" s="23"/>
      <c r="U19" s="23"/>
      <c r="V19" s="23">
        <v>6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8">
        <f t="shared" si="0"/>
        <v>3.7301886792452827</v>
      </c>
      <c r="AI19" s="20">
        <v>8</v>
      </c>
      <c r="AJ19" s="42" t="str">
        <f t="shared" si="1"/>
        <v>YÕu</v>
      </c>
      <c r="AK19" s="14"/>
    </row>
    <row r="20" spans="1:37" ht="15.75">
      <c r="A20" s="10">
        <v>14</v>
      </c>
      <c r="B20" s="131" t="s">
        <v>451</v>
      </c>
      <c r="C20" s="132" t="s">
        <v>191</v>
      </c>
      <c r="D20" s="26">
        <v>7</v>
      </c>
      <c r="E20" s="40">
        <v>6.4</v>
      </c>
      <c r="F20" s="23"/>
      <c r="G20" s="54">
        <v>7.8</v>
      </c>
      <c r="H20" s="40">
        <v>7.4</v>
      </c>
      <c r="I20" s="23"/>
      <c r="J20" s="40">
        <v>7</v>
      </c>
      <c r="K20" s="40">
        <v>8</v>
      </c>
      <c r="L20" s="40">
        <v>7.7</v>
      </c>
      <c r="M20" s="40">
        <v>7.2</v>
      </c>
      <c r="N20" s="40">
        <v>6</v>
      </c>
      <c r="O20" s="26">
        <v>6.4</v>
      </c>
      <c r="P20" s="40">
        <v>7.3</v>
      </c>
      <c r="Q20" s="23"/>
      <c r="R20" s="23"/>
      <c r="S20" s="47"/>
      <c r="T20" s="23"/>
      <c r="U20" s="23"/>
      <c r="V20" s="26">
        <v>8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8">
        <f t="shared" si="0"/>
        <v>4.3226415094339625</v>
      </c>
      <c r="AI20" s="20">
        <v>6.5</v>
      </c>
      <c r="AJ20" s="42" t="str">
        <f t="shared" si="1"/>
        <v>YÕu</v>
      </c>
      <c r="AK20" s="14"/>
    </row>
    <row r="21" spans="1:37" ht="15.75">
      <c r="A21" s="10">
        <v>15</v>
      </c>
      <c r="B21" s="129" t="s">
        <v>156</v>
      </c>
      <c r="C21" s="130" t="s">
        <v>452</v>
      </c>
      <c r="D21" s="211">
        <v>6</v>
      </c>
      <c r="E21" s="213">
        <v>6.3</v>
      </c>
      <c r="F21" s="23"/>
      <c r="G21" s="212">
        <v>6</v>
      </c>
      <c r="H21" s="213">
        <v>6.2</v>
      </c>
      <c r="I21" s="23"/>
      <c r="J21" s="213">
        <v>6.5</v>
      </c>
      <c r="K21" s="213">
        <v>6.7</v>
      </c>
      <c r="L21" s="213">
        <v>6.4</v>
      </c>
      <c r="M21" s="213">
        <v>6</v>
      </c>
      <c r="N21" s="213">
        <v>5.3</v>
      </c>
      <c r="O21" s="211">
        <v>5</v>
      </c>
      <c r="P21" s="252">
        <v>6</v>
      </c>
      <c r="Q21" s="23"/>
      <c r="R21" s="23"/>
      <c r="S21" s="47"/>
      <c r="T21" s="23"/>
      <c r="U21" s="23"/>
      <c r="V21" s="211">
        <v>5.8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8">
        <f t="shared" si="0"/>
        <v>3.5716981132075474</v>
      </c>
      <c r="AI21" s="20">
        <v>7.7</v>
      </c>
      <c r="AJ21" s="42" t="str">
        <f t="shared" si="1"/>
        <v>YÕu</v>
      </c>
      <c r="AK21" s="14"/>
    </row>
    <row r="22" spans="1:38" ht="16.5">
      <c r="A22" s="27" t="s">
        <v>51</v>
      </c>
      <c r="C22" s="8"/>
      <c r="D22" s="137"/>
      <c r="E22" s="3"/>
      <c r="F22" s="3"/>
      <c r="G22" s="407"/>
      <c r="H22" s="407"/>
      <c r="I22" s="407"/>
      <c r="J22" s="407"/>
      <c r="K22" s="407"/>
      <c r="L22" s="407"/>
      <c r="M22" s="407"/>
      <c r="N22" s="407"/>
      <c r="O22" s="28"/>
      <c r="P22" s="28"/>
      <c r="Q22" s="28"/>
      <c r="R22" s="28"/>
      <c r="S22" s="28"/>
      <c r="T22" s="403" t="s">
        <v>453</v>
      </c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5"/>
    </row>
    <row r="23" spans="1:15" ht="18">
      <c r="A23" s="29" t="s">
        <v>52</v>
      </c>
      <c r="D23" s="137"/>
      <c r="O23" s="4"/>
    </row>
    <row r="24" spans="2:38" ht="20.25">
      <c r="B24" s="406"/>
      <c r="C24" s="406"/>
      <c r="D24" s="406"/>
      <c r="E24" s="406"/>
      <c r="F24" s="406"/>
      <c r="G24" s="406"/>
      <c r="H24" s="406"/>
      <c r="I24" s="30"/>
      <c r="J24" s="30"/>
      <c r="K24" s="406" t="s">
        <v>5</v>
      </c>
      <c r="L24" s="406"/>
      <c r="M24" s="406"/>
      <c r="N24" s="406"/>
      <c r="O24" s="406"/>
      <c r="P24" s="406"/>
      <c r="T24" s="32"/>
      <c r="AH24" s="404" t="s">
        <v>7</v>
      </c>
      <c r="AI24" s="404"/>
      <c r="AJ24" s="404"/>
      <c r="AK24" s="404"/>
      <c r="AL24" s="46"/>
    </row>
    <row r="25" spans="8:20" ht="15.75">
      <c r="H25" s="31"/>
      <c r="I25" s="30"/>
      <c r="J25" s="30"/>
      <c r="K25" s="30"/>
      <c r="L25" s="30"/>
      <c r="T25" s="32"/>
    </row>
    <row r="26" ht="12.75">
      <c r="T26" s="32"/>
    </row>
    <row r="27" ht="12.75">
      <c r="T27" s="32"/>
    </row>
    <row r="28" ht="12.75">
      <c r="T28" s="32"/>
    </row>
    <row r="29" spans="2:38" ht="18.75">
      <c r="B29" s="405" t="s">
        <v>49</v>
      </c>
      <c r="C29" s="405"/>
      <c r="D29" s="405"/>
      <c r="E29" s="405"/>
      <c r="F29" s="405"/>
      <c r="G29" s="405"/>
      <c r="H29" s="405"/>
      <c r="J29" s="33"/>
      <c r="K29" s="405" t="s">
        <v>6</v>
      </c>
      <c r="L29" s="405"/>
      <c r="M29" s="405"/>
      <c r="N29" s="405"/>
      <c r="O29" s="405"/>
      <c r="P29" s="405"/>
      <c r="Q29" s="6"/>
      <c r="R29" s="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05" t="s">
        <v>50</v>
      </c>
      <c r="AI29" s="405"/>
      <c r="AJ29" s="405"/>
      <c r="AK29" s="405"/>
      <c r="AL29" s="34"/>
    </row>
    <row r="30" spans="1:38" ht="12.75">
      <c r="A30" s="35"/>
      <c r="B30" s="35"/>
      <c r="C30" s="35"/>
      <c r="D30" s="35"/>
      <c r="E30" s="35"/>
      <c r="F30" s="35"/>
      <c r="G30" s="35"/>
      <c r="H30" s="402"/>
      <c r="I30" s="402"/>
      <c r="J30" s="40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44"/>
    </row>
    <row r="31" spans="1:38" ht="15">
      <c r="A31" s="37" t="s">
        <v>13</v>
      </c>
      <c r="D31" s="37" t="s">
        <v>14</v>
      </c>
      <c r="H31" s="9"/>
      <c r="I31" s="9"/>
      <c r="K31" s="37" t="s">
        <v>43</v>
      </c>
      <c r="R31" s="37" t="s">
        <v>62</v>
      </c>
      <c r="Y31" s="2" t="s">
        <v>45</v>
      </c>
      <c r="AH31" s="2" t="s">
        <v>63</v>
      </c>
      <c r="AJ31" s="37"/>
      <c r="AL31" s="44"/>
    </row>
    <row r="32" spans="1:36" ht="14.25">
      <c r="A32" s="29" t="s">
        <v>417</v>
      </c>
      <c r="D32" s="29" t="s">
        <v>65</v>
      </c>
      <c r="K32" s="29" t="s">
        <v>66</v>
      </c>
      <c r="R32" s="37" t="s">
        <v>418</v>
      </c>
      <c r="Y32" s="37" t="s">
        <v>419</v>
      </c>
      <c r="AH32" s="37" t="s">
        <v>420</v>
      </c>
      <c r="AJ32" s="37"/>
    </row>
    <row r="33" spans="1:36" ht="15">
      <c r="A33" s="7" t="s">
        <v>421</v>
      </c>
      <c r="C33" s="37"/>
      <c r="D33" s="8" t="s">
        <v>422</v>
      </c>
      <c r="G33" s="38"/>
      <c r="H33" s="38"/>
      <c r="I33" s="39"/>
      <c r="K33" s="8" t="s">
        <v>423</v>
      </c>
      <c r="N33" s="37"/>
      <c r="O33" s="37"/>
      <c r="P33" s="37"/>
      <c r="Q33" s="37"/>
      <c r="R33" s="7" t="s">
        <v>424</v>
      </c>
      <c r="S33" s="3"/>
      <c r="Y33" s="7" t="s">
        <v>425</v>
      </c>
      <c r="AH33" s="2" t="s">
        <v>426</v>
      </c>
      <c r="AJ33" s="37"/>
    </row>
    <row r="34" spans="1:36" ht="15">
      <c r="A34" s="7" t="s">
        <v>427</v>
      </c>
      <c r="C34" s="37"/>
      <c r="D34" s="8" t="s">
        <v>428</v>
      </c>
      <c r="K34" s="8" t="s">
        <v>429</v>
      </c>
      <c r="N34" s="38"/>
      <c r="O34" s="38"/>
      <c r="P34" s="39"/>
      <c r="R34" s="8" t="s">
        <v>430</v>
      </c>
      <c r="U34" s="37"/>
      <c r="V34" s="37"/>
      <c r="W34" s="37"/>
      <c r="X34" s="37"/>
      <c r="Y34" s="7" t="s">
        <v>431</v>
      </c>
      <c r="Z34" s="3"/>
      <c r="AJ34" s="37"/>
    </row>
    <row r="35" spans="1:34" ht="15">
      <c r="A35" s="7" t="s">
        <v>432</v>
      </c>
      <c r="D35" s="2" t="s">
        <v>283</v>
      </c>
      <c r="K35" s="7" t="s">
        <v>433</v>
      </c>
      <c r="R35" s="8" t="s">
        <v>434</v>
      </c>
      <c r="Y35" s="8" t="s">
        <v>435</v>
      </c>
      <c r="AH35" s="8" t="s">
        <v>436</v>
      </c>
    </row>
    <row r="36" ht="15">
      <c r="A36" s="8" t="s">
        <v>437</v>
      </c>
    </row>
  </sheetData>
  <mergeCells count="20">
    <mergeCell ref="G22:N22"/>
    <mergeCell ref="H30:J30"/>
    <mergeCell ref="T22:AK22"/>
    <mergeCell ref="AH24:AK24"/>
    <mergeCell ref="AH29:AK29"/>
    <mergeCell ref="K24:P24"/>
    <mergeCell ref="B29:H29"/>
    <mergeCell ref="K29:P29"/>
    <mergeCell ref="B24:H24"/>
    <mergeCell ref="A1:P1"/>
    <mergeCell ref="Q1:AK1"/>
    <mergeCell ref="A2:AK2"/>
    <mergeCell ref="A3:AK3"/>
    <mergeCell ref="A4:AK4"/>
    <mergeCell ref="A5:A6"/>
    <mergeCell ref="AH5:AH6"/>
    <mergeCell ref="AI5:AI6"/>
    <mergeCell ref="AK5:AK6"/>
    <mergeCell ref="B5:C6"/>
    <mergeCell ref="AJ5:AJ6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1"/>
  <sheetViews>
    <sheetView workbookViewId="0" topLeftCell="A1">
      <pane ySplit="3810" topLeftCell="BM31" activePane="bottomLeft" state="split"/>
      <selection pane="topLeft" activeCell="A1" sqref="A1"/>
      <selection pane="bottomLeft" activeCell="A7" sqref="A7"/>
    </sheetView>
  </sheetViews>
  <sheetFormatPr defaultColWidth="9.140625" defaultRowHeight="12.75"/>
  <cols>
    <col min="1" max="1" width="4.28125" style="0" customWidth="1"/>
    <col min="2" max="2" width="18.00390625" style="0" customWidth="1"/>
    <col min="3" max="3" width="8.00390625" style="0" customWidth="1"/>
    <col min="4" max="30" width="3.28125" style="0" customWidth="1"/>
    <col min="31" max="31" width="4.7109375" style="0" customWidth="1"/>
    <col min="32" max="32" width="6.140625" style="0" customWidth="1"/>
    <col min="33" max="33" width="8.57421875" style="0" customWidth="1"/>
    <col min="34" max="34" width="31.00390625" style="0" customWidth="1"/>
  </cols>
  <sheetData>
    <row r="1" spans="1:34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10" t="s">
        <v>35</v>
      </c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</row>
    <row r="2" spans="1:34" ht="24.75">
      <c r="A2" s="411" t="s">
        <v>46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</row>
    <row r="3" spans="1:34" ht="21">
      <c r="A3" s="412" t="s">
        <v>512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</row>
    <row r="4" spans="1:34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</row>
    <row r="5" spans="1:34" ht="48.75" customHeight="1">
      <c r="A5" s="413" t="s">
        <v>0</v>
      </c>
      <c r="B5" s="417" t="s">
        <v>8</v>
      </c>
      <c r="C5" s="418"/>
      <c r="D5" s="307" t="s">
        <v>15</v>
      </c>
      <c r="E5" s="307" t="s">
        <v>16</v>
      </c>
      <c r="F5" s="307" t="s">
        <v>17</v>
      </c>
      <c r="G5" s="307" t="s">
        <v>18</v>
      </c>
      <c r="H5" s="308" t="s">
        <v>19</v>
      </c>
      <c r="I5" s="51" t="s">
        <v>20</v>
      </c>
      <c r="J5" s="51" t="s">
        <v>21</v>
      </c>
      <c r="K5" s="308" t="s">
        <v>22</v>
      </c>
      <c r="L5" s="308" t="s">
        <v>23</v>
      </c>
      <c r="M5" s="308" t="s">
        <v>24</v>
      </c>
      <c r="N5" s="308" t="s">
        <v>25</v>
      </c>
      <c r="O5" s="308" t="s">
        <v>26</v>
      </c>
      <c r="P5" s="51" t="s">
        <v>27</v>
      </c>
      <c r="Q5" s="308" t="s">
        <v>28</v>
      </c>
      <c r="R5" s="51" t="s">
        <v>29</v>
      </c>
      <c r="S5" s="308" t="s">
        <v>30</v>
      </c>
      <c r="T5" s="51" t="s">
        <v>31</v>
      </c>
      <c r="U5" s="51" t="s">
        <v>32</v>
      </c>
      <c r="V5" s="51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414" t="s">
        <v>4</v>
      </c>
      <c r="AF5" s="415" t="s">
        <v>47</v>
      </c>
      <c r="AG5" s="415" t="s">
        <v>1</v>
      </c>
      <c r="AH5" s="416" t="s">
        <v>2</v>
      </c>
    </row>
    <row r="6" spans="1:34" ht="18.75" customHeight="1">
      <c r="A6" s="413"/>
      <c r="B6" s="418"/>
      <c r="C6" s="418"/>
      <c r="D6" s="11">
        <v>2</v>
      </c>
      <c r="E6" s="11">
        <v>2</v>
      </c>
      <c r="F6" s="11">
        <v>2</v>
      </c>
      <c r="G6" s="81">
        <v>4</v>
      </c>
      <c r="H6" s="12">
        <v>1</v>
      </c>
      <c r="I6" s="12">
        <v>2</v>
      </c>
      <c r="J6" s="12">
        <v>2</v>
      </c>
      <c r="K6" s="12">
        <v>4</v>
      </c>
      <c r="L6" s="12">
        <v>2</v>
      </c>
      <c r="M6" s="12">
        <v>2</v>
      </c>
      <c r="N6" s="12">
        <v>3</v>
      </c>
      <c r="O6" s="12">
        <v>2</v>
      </c>
      <c r="P6" s="12">
        <v>4</v>
      </c>
      <c r="Q6" s="12">
        <v>4</v>
      </c>
      <c r="R6" s="12">
        <v>5</v>
      </c>
      <c r="S6" s="12">
        <v>4</v>
      </c>
      <c r="T6" s="12">
        <v>5</v>
      </c>
      <c r="U6" s="12">
        <v>2</v>
      </c>
      <c r="V6" s="12">
        <v>6</v>
      </c>
      <c r="W6" s="12">
        <v>5</v>
      </c>
      <c r="X6" s="12">
        <v>6</v>
      </c>
      <c r="Y6" s="12">
        <v>3</v>
      </c>
      <c r="Z6" s="12">
        <v>4</v>
      </c>
      <c r="AA6" s="12">
        <v>6</v>
      </c>
      <c r="AB6" s="12">
        <v>8</v>
      </c>
      <c r="AC6" s="12">
        <v>7</v>
      </c>
      <c r="AD6" s="12">
        <v>7</v>
      </c>
      <c r="AE6" s="414"/>
      <c r="AF6" s="415"/>
      <c r="AG6" s="415"/>
      <c r="AH6" s="416"/>
    </row>
    <row r="7" spans="1:34" ht="15">
      <c r="A7" s="10">
        <v>1</v>
      </c>
      <c r="B7" s="224" t="s">
        <v>381</v>
      </c>
      <c r="C7" s="225" t="s">
        <v>292</v>
      </c>
      <c r="D7" s="21">
        <v>5.6</v>
      </c>
      <c r="E7" s="52">
        <v>6.1</v>
      </c>
      <c r="F7" s="21">
        <v>7</v>
      </c>
      <c r="G7" s="250">
        <v>5</v>
      </c>
      <c r="H7" s="242"/>
      <c r="I7" s="21"/>
      <c r="J7" s="52"/>
      <c r="K7" s="242"/>
      <c r="L7" s="52">
        <v>5.6</v>
      </c>
      <c r="M7" s="242"/>
      <c r="N7" s="52">
        <v>5</v>
      </c>
      <c r="O7" s="21">
        <v>6</v>
      </c>
      <c r="P7" s="52"/>
      <c r="Q7" s="242"/>
      <c r="R7" s="21"/>
      <c r="S7" s="52">
        <v>5.5</v>
      </c>
      <c r="T7" s="21"/>
      <c r="U7" s="21"/>
      <c r="V7" s="21"/>
      <c r="W7" s="22"/>
      <c r="X7" s="22"/>
      <c r="Y7" s="22"/>
      <c r="Z7" s="22"/>
      <c r="AA7" s="22"/>
      <c r="AB7" s="22"/>
      <c r="AC7" s="22"/>
      <c r="AD7" s="22"/>
      <c r="AE7" s="17">
        <f>(D7*$D$6+E7*$E$6+H7*$H$6+G7*$G$6+F7*$F$6+I7*$I$6+J7*$J$6+K7*$K$6+L7*$L$6+M7*$M$6+N7*$N$6+O7*$O$6+P7*$P$6+Q7*$Q$6+R7*$R$6+S7*$S$6+T7*$T$6+U7*$U$6+V7*$V$6)/SUM($D$6:$V$6)</f>
        <v>2.027586206896552</v>
      </c>
      <c r="AF7" s="19">
        <v>7.5</v>
      </c>
      <c r="AG7" s="41" t="str">
        <f>IF(AE7&lt;5,"YÕu",IF(AE7&lt;6,"Trung b×nh","TB.Kh¸"))</f>
        <v>YÕu</v>
      </c>
      <c r="AH7" s="13"/>
    </row>
    <row r="8" spans="1:34" ht="15">
      <c r="A8" s="5">
        <v>2</v>
      </c>
      <c r="B8" s="226" t="s">
        <v>382</v>
      </c>
      <c r="C8" s="227" t="s">
        <v>291</v>
      </c>
      <c r="D8" s="23">
        <v>5.6</v>
      </c>
      <c r="E8" s="243"/>
      <c r="F8" s="23">
        <v>7</v>
      </c>
      <c r="G8" s="246"/>
      <c r="H8" s="243"/>
      <c r="I8" s="23"/>
      <c r="J8" s="47"/>
      <c r="K8" s="47">
        <v>5</v>
      </c>
      <c r="L8" s="47">
        <v>5</v>
      </c>
      <c r="M8" s="243"/>
      <c r="N8" s="47">
        <v>5</v>
      </c>
      <c r="O8" s="243"/>
      <c r="P8" s="47"/>
      <c r="Q8" s="243"/>
      <c r="R8" s="23"/>
      <c r="S8" s="243"/>
      <c r="T8" s="23"/>
      <c r="U8" s="23"/>
      <c r="V8" s="23"/>
      <c r="W8" s="24"/>
      <c r="X8" s="24"/>
      <c r="Y8" s="24"/>
      <c r="Z8" s="24"/>
      <c r="AA8" s="24"/>
      <c r="AB8" s="24"/>
      <c r="AC8" s="24"/>
      <c r="AD8" s="24"/>
      <c r="AE8" s="18">
        <f>(D8*$D$6+E8*$E$6+H8*$H$6+G8*$G$6+F8*$F$6+I8*$I$6+J8*$J$6+K8*$K$6+L8*$L$6+M8*$M$6+N8*$N$6+O8*$O$6+P8*$P$6+Q8*$Q$6+R8*$R$6+S8*$S$6+T8*$T$6+U8*$U$6+V8*$V$6)/SUM($D$6:$V$6)</f>
        <v>1.210344827586207</v>
      </c>
      <c r="AF8" s="20">
        <v>5.8</v>
      </c>
      <c r="AG8" s="42" t="str">
        <f>IF(AE8&lt;5,"YÕu",IF(AE8&lt;6,"Trung b×nh","TB.Kh¸"))</f>
        <v>YÕu</v>
      </c>
      <c r="AH8" s="14"/>
    </row>
    <row r="9" spans="1:37" ht="15">
      <c r="A9" s="5">
        <v>3</v>
      </c>
      <c r="B9" s="226" t="s">
        <v>383</v>
      </c>
      <c r="C9" s="227" t="s">
        <v>9</v>
      </c>
      <c r="D9" s="23">
        <v>5.7</v>
      </c>
      <c r="E9" s="47">
        <v>6.6</v>
      </c>
      <c r="F9" s="23">
        <v>6.7</v>
      </c>
      <c r="G9" s="246"/>
      <c r="H9" s="243"/>
      <c r="I9" s="23"/>
      <c r="J9" s="47"/>
      <c r="K9" s="47">
        <v>5.9</v>
      </c>
      <c r="L9" s="47">
        <v>6</v>
      </c>
      <c r="M9" s="243"/>
      <c r="N9" s="47">
        <v>6.714285714285714</v>
      </c>
      <c r="O9" s="23">
        <v>5.4</v>
      </c>
      <c r="P9" s="47"/>
      <c r="Q9" s="243"/>
      <c r="R9" s="23"/>
      <c r="S9" s="47">
        <v>6.3</v>
      </c>
      <c r="T9" s="23"/>
      <c r="U9" s="23"/>
      <c r="V9" s="23"/>
      <c r="W9" s="24"/>
      <c r="X9" s="24"/>
      <c r="Y9" s="24"/>
      <c r="Z9" s="24"/>
      <c r="AA9" s="24"/>
      <c r="AB9" s="24"/>
      <c r="AC9" s="24"/>
      <c r="AD9" s="24"/>
      <c r="AE9" s="18">
        <f>(D9*$D$6+E9*$E$6+H9*$H$6+G9*$G$6+F9*$F$6+I9*$I$6+J9*$J$6+K9*$K$6+L9*$L$6+M9*$M$6+N9*$N$6+O9*$O$6+P9*$P$6+Q9*$Q$6+R9*$R$6+S9*$S$6+T9*$T$6+U9*$U$6+V9*$V$6)/SUM($D$6:$V$6)</f>
        <v>2.2369458128078814</v>
      </c>
      <c r="AF9" s="20">
        <v>7.5</v>
      </c>
      <c r="AG9" s="42" t="str">
        <f>IF(AE9&lt;5,"YÕu",IF(AE9&lt;6,"Trung b×nh","TB.Kh¸"))</f>
        <v>YÕu</v>
      </c>
      <c r="AH9" s="14"/>
      <c r="AJ9" s="138"/>
      <c r="AK9" t="s">
        <v>455</v>
      </c>
    </row>
    <row r="10" spans="1:37" ht="15">
      <c r="A10" s="5">
        <v>4</v>
      </c>
      <c r="B10" s="226" t="s">
        <v>384</v>
      </c>
      <c r="C10" s="227" t="s">
        <v>287</v>
      </c>
      <c r="D10" s="23">
        <v>5.7</v>
      </c>
      <c r="E10" s="47">
        <v>6.3</v>
      </c>
      <c r="F10" s="23">
        <v>6.7</v>
      </c>
      <c r="G10" s="48">
        <v>5.2</v>
      </c>
      <c r="H10" s="238">
        <v>5</v>
      </c>
      <c r="I10" s="23"/>
      <c r="J10" s="47"/>
      <c r="K10" s="47">
        <v>5.9</v>
      </c>
      <c r="L10" s="47">
        <v>5.4</v>
      </c>
      <c r="M10" s="238">
        <v>5</v>
      </c>
      <c r="N10" s="47">
        <v>6.714285714285714</v>
      </c>
      <c r="O10" s="23">
        <v>6</v>
      </c>
      <c r="P10" s="47"/>
      <c r="Q10" s="23">
        <v>6.7</v>
      </c>
      <c r="R10" s="23"/>
      <c r="S10" s="47">
        <v>6.5</v>
      </c>
      <c r="T10" s="23"/>
      <c r="U10" s="23"/>
      <c r="V10" s="23"/>
      <c r="W10" s="24"/>
      <c r="X10" s="24"/>
      <c r="Y10" s="24"/>
      <c r="Z10" s="24"/>
      <c r="AA10" s="24"/>
      <c r="AB10" s="24"/>
      <c r="AC10" s="24"/>
      <c r="AD10" s="24"/>
      <c r="AE10" s="18">
        <f aca="true" t="shared" si="0" ref="AE10:AE37">(D10*$D$6+E10*$E$6+H10*$H$6+G10*$G$6+F10*$F$6+I10*$I$6+J10*$J$6+K10*$K$6+L10*$L$6+M10*$M$6+N10*$N$6+O10*$O$6+P10*$P$6+Q10*$Q$6+R10*$R$6+S10*$S$6+T10*$T$6+U10*$U$6+V10*$V$6)/SUM($D$6:$V$6)</f>
        <v>3.319704433497537</v>
      </c>
      <c r="AF10" s="20"/>
      <c r="AG10" s="42"/>
      <c r="AH10" s="14"/>
      <c r="AJ10" s="144"/>
      <c r="AK10" t="s">
        <v>456</v>
      </c>
    </row>
    <row r="11" spans="1:37" ht="15">
      <c r="A11" s="5">
        <v>5</v>
      </c>
      <c r="B11" s="226" t="s">
        <v>385</v>
      </c>
      <c r="C11" s="227" t="s">
        <v>359</v>
      </c>
      <c r="D11" s="23">
        <v>5.7</v>
      </c>
      <c r="E11" s="243"/>
      <c r="F11" s="23">
        <v>6.7</v>
      </c>
      <c r="G11" s="246"/>
      <c r="H11" s="243"/>
      <c r="I11" s="23"/>
      <c r="J11" s="47"/>
      <c r="K11" s="243"/>
      <c r="L11" s="243"/>
      <c r="M11" s="243"/>
      <c r="N11" s="47">
        <v>5</v>
      </c>
      <c r="O11" s="243"/>
      <c r="P11" s="47"/>
      <c r="Q11" s="243"/>
      <c r="R11" s="23"/>
      <c r="S11" s="243"/>
      <c r="T11" s="23"/>
      <c r="U11" s="23"/>
      <c r="V11" s="23"/>
      <c r="W11" s="24"/>
      <c r="X11" s="24"/>
      <c r="Y11" s="24"/>
      <c r="Z11" s="24"/>
      <c r="AA11" s="24"/>
      <c r="AB11" s="24"/>
      <c r="AC11" s="24"/>
      <c r="AD11" s="24"/>
      <c r="AE11" s="18">
        <f t="shared" si="0"/>
        <v>0.6862068965517241</v>
      </c>
      <c r="AF11" s="20"/>
      <c r="AG11" s="42"/>
      <c r="AH11" s="14"/>
      <c r="AJ11" s="139" t="s">
        <v>457</v>
      </c>
      <c r="AK11" t="s">
        <v>458</v>
      </c>
    </row>
    <row r="12" spans="1:37" ht="15">
      <c r="A12" s="5">
        <v>6</v>
      </c>
      <c r="B12" s="226" t="s">
        <v>386</v>
      </c>
      <c r="C12" s="228" t="s">
        <v>387</v>
      </c>
      <c r="D12" s="23">
        <v>5.7</v>
      </c>
      <c r="E12" s="238">
        <v>5.7</v>
      </c>
      <c r="F12" s="23">
        <v>7</v>
      </c>
      <c r="G12" s="48">
        <v>6</v>
      </c>
      <c r="H12" s="47">
        <v>5</v>
      </c>
      <c r="I12" s="23"/>
      <c r="J12" s="47"/>
      <c r="K12" s="47">
        <v>5</v>
      </c>
      <c r="L12" s="47">
        <v>5</v>
      </c>
      <c r="M12" s="47">
        <v>5</v>
      </c>
      <c r="N12" s="47">
        <v>6.571428571428571</v>
      </c>
      <c r="O12" s="23">
        <v>6.7</v>
      </c>
      <c r="P12" s="47"/>
      <c r="Q12" s="23">
        <v>5.9</v>
      </c>
      <c r="R12" s="23"/>
      <c r="S12" s="238">
        <v>5</v>
      </c>
      <c r="T12" s="23"/>
      <c r="U12" s="23"/>
      <c r="V12" s="23"/>
      <c r="W12" s="24"/>
      <c r="X12" s="24"/>
      <c r="Y12" s="24"/>
      <c r="Z12" s="24"/>
      <c r="AA12" s="24"/>
      <c r="AB12" s="24"/>
      <c r="AC12" s="24"/>
      <c r="AD12" s="24"/>
      <c r="AE12" s="18">
        <f t="shared" si="0"/>
        <v>3.14679802955665</v>
      </c>
      <c r="AF12" s="20"/>
      <c r="AG12" s="42"/>
      <c r="AH12" s="14"/>
      <c r="AJ12" s="143"/>
      <c r="AK12" t="s">
        <v>460</v>
      </c>
    </row>
    <row r="13" spans="1:34" ht="15">
      <c r="A13" s="5">
        <v>7</v>
      </c>
      <c r="B13" s="226" t="s">
        <v>333</v>
      </c>
      <c r="C13" s="227" t="s">
        <v>165</v>
      </c>
      <c r="D13" s="23">
        <v>5.7</v>
      </c>
      <c r="E13" s="47">
        <v>5.9</v>
      </c>
      <c r="F13" s="23">
        <v>7</v>
      </c>
      <c r="G13" s="246"/>
      <c r="H13" s="243"/>
      <c r="I13" s="23"/>
      <c r="J13" s="47"/>
      <c r="K13" s="243"/>
      <c r="L13" s="243"/>
      <c r="M13" s="243"/>
      <c r="N13" s="47">
        <v>5.285714285714286</v>
      </c>
      <c r="O13" s="243"/>
      <c r="P13" s="47"/>
      <c r="Q13" s="243"/>
      <c r="R13" s="23"/>
      <c r="S13" s="243"/>
      <c r="T13" s="23"/>
      <c r="U13" s="23"/>
      <c r="V13" s="23"/>
      <c r="W13" s="24"/>
      <c r="X13" s="24"/>
      <c r="Y13" s="24"/>
      <c r="Z13" s="24"/>
      <c r="AA13" s="24"/>
      <c r="AB13" s="24"/>
      <c r="AC13" s="24"/>
      <c r="AD13" s="24"/>
      <c r="AE13" s="18">
        <f t="shared" si="0"/>
        <v>0.9147783251231528</v>
      </c>
      <c r="AF13" s="20"/>
      <c r="AG13" s="42"/>
      <c r="AH13" s="14"/>
    </row>
    <row r="14" spans="1:34" ht="15">
      <c r="A14" s="5">
        <v>8</v>
      </c>
      <c r="B14" s="226" t="s">
        <v>388</v>
      </c>
      <c r="C14" s="227" t="s">
        <v>389</v>
      </c>
      <c r="D14" s="23">
        <v>5.7</v>
      </c>
      <c r="E14" s="238">
        <v>5.3</v>
      </c>
      <c r="F14" s="23">
        <v>7</v>
      </c>
      <c r="G14" s="48">
        <v>5</v>
      </c>
      <c r="H14" s="47">
        <v>5</v>
      </c>
      <c r="I14" s="23"/>
      <c r="J14" s="47"/>
      <c r="K14" s="47">
        <v>5</v>
      </c>
      <c r="L14" s="47">
        <v>5.6</v>
      </c>
      <c r="M14" s="47">
        <v>5</v>
      </c>
      <c r="N14" s="47">
        <v>6.285714285714286</v>
      </c>
      <c r="O14" s="23">
        <v>5.4</v>
      </c>
      <c r="P14" s="47"/>
      <c r="Q14" s="23">
        <v>5.2</v>
      </c>
      <c r="R14" s="23"/>
      <c r="S14" s="243"/>
      <c r="T14" s="23"/>
      <c r="U14" s="23"/>
      <c r="V14" s="23"/>
      <c r="W14" s="24"/>
      <c r="X14" s="24"/>
      <c r="Y14" s="24"/>
      <c r="Z14" s="24"/>
      <c r="AA14" s="24"/>
      <c r="AB14" s="24"/>
      <c r="AC14" s="24"/>
      <c r="AD14" s="24"/>
      <c r="AE14" s="18">
        <f t="shared" si="0"/>
        <v>2.632019704433498</v>
      </c>
      <c r="AF14" s="20"/>
      <c r="AG14" s="42"/>
      <c r="AH14" s="14"/>
    </row>
    <row r="15" spans="1:34" ht="15">
      <c r="A15" s="5">
        <v>9</v>
      </c>
      <c r="B15" s="226" t="s">
        <v>390</v>
      </c>
      <c r="C15" s="227" t="s">
        <v>391</v>
      </c>
      <c r="D15" s="23">
        <v>5.6</v>
      </c>
      <c r="E15" s="47">
        <v>6.7</v>
      </c>
      <c r="F15" s="23">
        <v>6.3</v>
      </c>
      <c r="G15" s="251">
        <v>5</v>
      </c>
      <c r="H15" s="47">
        <v>6</v>
      </c>
      <c r="I15" s="23"/>
      <c r="J15" s="47"/>
      <c r="K15" s="47">
        <v>5.6</v>
      </c>
      <c r="L15" s="47">
        <v>6</v>
      </c>
      <c r="M15" s="47">
        <v>5</v>
      </c>
      <c r="N15" s="47">
        <v>7</v>
      </c>
      <c r="O15" s="243"/>
      <c r="P15" s="47"/>
      <c r="Q15" s="243"/>
      <c r="R15" s="23"/>
      <c r="S15" s="243"/>
      <c r="T15" s="23"/>
      <c r="U15" s="23"/>
      <c r="V15" s="23"/>
      <c r="W15" s="24"/>
      <c r="X15" s="24"/>
      <c r="Y15" s="24"/>
      <c r="Z15" s="24"/>
      <c r="AA15" s="24"/>
      <c r="AB15" s="24"/>
      <c r="AC15" s="24"/>
      <c r="AD15" s="24"/>
      <c r="AE15" s="18">
        <f t="shared" si="0"/>
        <v>2.217241379310345</v>
      </c>
      <c r="AF15" s="20"/>
      <c r="AG15" s="42"/>
      <c r="AH15" s="14"/>
    </row>
    <row r="16" spans="1:34" ht="15">
      <c r="A16" s="5">
        <v>10</v>
      </c>
      <c r="B16" s="226" t="s">
        <v>392</v>
      </c>
      <c r="C16" s="227" t="s">
        <v>393</v>
      </c>
      <c r="D16" s="23">
        <v>5.7</v>
      </c>
      <c r="E16" s="47">
        <v>6.7</v>
      </c>
      <c r="F16" s="23">
        <v>6.3</v>
      </c>
      <c r="G16" s="48">
        <v>5.6</v>
      </c>
      <c r="H16" s="47">
        <v>6.4</v>
      </c>
      <c r="I16" s="23"/>
      <c r="J16" s="47"/>
      <c r="K16" s="47">
        <v>5</v>
      </c>
      <c r="L16" s="47">
        <v>6</v>
      </c>
      <c r="M16" s="47">
        <v>6</v>
      </c>
      <c r="N16" s="47">
        <v>6.142857142857143</v>
      </c>
      <c r="O16" s="23">
        <v>6</v>
      </c>
      <c r="P16" s="47"/>
      <c r="Q16" s="238">
        <v>7</v>
      </c>
      <c r="R16" s="23"/>
      <c r="S16" s="47">
        <v>6.3</v>
      </c>
      <c r="T16" s="23"/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18">
        <f t="shared" si="0"/>
        <v>3.341871921182266</v>
      </c>
      <c r="AF16" s="20"/>
      <c r="AG16" s="42"/>
      <c r="AH16" s="14"/>
    </row>
    <row r="17" spans="1:34" ht="15">
      <c r="A17" s="5">
        <v>11</v>
      </c>
      <c r="B17" s="226" t="s">
        <v>395</v>
      </c>
      <c r="C17" s="228" t="s">
        <v>394</v>
      </c>
      <c r="D17" s="23">
        <v>5.7</v>
      </c>
      <c r="E17" s="47">
        <v>6.1</v>
      </c>
      <c r="F17" s="23">
        <v>6</v>
      </c>
      <c r="G17" s="246"/>
      <c r="H17" s="243"/>
      <c r="I17" s="23"/>
      <c r="J17" s="47"/>
      <c r="K17" s="47">
        <v>6</v>
      </c>
      <c r="L17" s="47">
        <v>5.6</v>
      </c>
      <c r="M17" s="243"/>
      <c r="N17" s="47">
        <v>5.285714285714286</v>
      </c>
      <c r="O17" s="243"/>
      <c r="P17" s="47"/>
      <c r="Q17" s="243"/>
      <c r="R17" s="23"/>
      <c r="S17" s="243"/>
      <c r="T17" s="23"/>
      <c r="U17" s="23"/>
      <c r="V17" s="23"/>
      <c r="W17" s="24"/>
      <c r="X17" s="24"/>
      <c r="Y17" s="24"/>
      <c r="Z17" s="24"/>
      <c r="AA17" s="24"/>
      <c r="AB17" s="24"/>
      <c r="AC17" s="24"/>
      <c r="AD17" s="24"/>
      <c r="AE17" s="18">
        <f t="shared" si="0"/>
        <v>1.494088669950739</v>
      </c>
      <c r="AF17" s="20"/>
      <c r="AG17" s="42"/>
      <c r="AH17" s="14"/>
    </row>
    <row r="18" spans="1:34" ht="15">
      <c r="A18" s="5">
        <v>12</v>
      </c>
      <c r="B18" s="226" t="s">
        <v>247</v>
      </c>
      <c r="C18" s="228" t="s">
        <v>248</v>
      </c>
      <c r="D18" s="23">
        <v>5.7</v>
      </c>
      <c r="E18" s="47">
        <v>6.3</v>
      </c>
      <c r="F18" s="23">
        <v>6</v>
      </c>
      <c r="G18" s="48">
        <v>6</v>
      </c>
      <c r="H18" s="243"/>
      <c r="I18" s="23"/>
      <c r="J18" s="47"/>
      <c r="K18" s="47">
        <v>5</v>
      </c>
      <c r="L18" s="47">
        <v>6</v>
      </c>
      <c r="M18" s="243"/>
      <c r="N18" s="47">
        <v>5.428571428571429</v>
      </c>
      <c r="O18" s="23">
        <v>5.4</v>
      </c>
      <c r="P18" s="47"/>
      <c r="Q18" s="23">
        <v>5.8</v>
      </c>
      <c r="R18" s="23"/>
      <c r="S18" s="238">
        <v>5</v>
      </c>
      <c r="T18" s="23"/>
      <c r="U18" s="23"/>
      <c r="V18" s="23"/>
      <c r="W18" s="24"/>
      <c r="X18" s="24"/>
      <c r="Y18" s="24"/>
      <c r="Z18" s="24"/>
      <c r="AA18" s="24"/>
      <c r="AB18" s="24"/>
      <c r="AC18" s="24"/>
      <c r="AD18" s="24"/>
      <c r="AE18" s="18">
        <f t="shared" si="0"/>
        <v>2.798029556650246</v>
      </c>
      <c r="AF18" s="20"/>
      <c r="AG18" s="42"/>
      <c r="AH18" s="14"/>
    </row>
    <row r="19" spans="1:34" ht="15">
      <c r="A19" s="5">
        <v>13</v>
      </c>
      <c r="B19" s="229" t="s">
        <v>396</v>
      </c>
      <c r="C19" s="230" t="s">
        <v>11</v>
      </c>
      <c r="D19" s="26">
        <v>5.7</v>
      </c>
      <c r="E19" s="40">
        <v>6.3</v>
      </c>
      <c r="F19" s="26">
        <v>6</v>
      </c>
      <c r="G19" s="309"/>
      <c r="H19" s="245"/>
      <c r="I19" s="23"/>
      <c r="J19" s="47"/>
      <c r="K19" s="40">
        <v>5</v>
      </c>
      <c r="L19" s="40">
        <v>6</v>
      </c>
      <c r="M19" s="245"/>
      <c r="N19" s="40">
        <v>5</v>
      </c>
      <c r="O19" s="26">
        <v>6</v>
      </c>
      <c r="P19" s="40"/>
      <c r="Q19" s="245"/>
      <c r="R19" s="23"/>
      <c r="S19" s="40">
        <v>5</v>
      </c>
      <c r="T19" s="23"/>
      <c r="U19" s="23"/>
      <c r="V19" s="23"/>
      <c r="W19" s="24"/>
      <c r="X19" s="24"/>
      <c r="Y19" s="24"/>
      <c r="Z19" s="24"/>
      <c r="AA19" s="24"/>
      <c r="AB19" s="24"/>
      <c r="AC19" s="24"/>
      <c r="AD19" s="24"/>
      <c r="AE19" s="18">
        <f t="shared" si="0"/>
        <v>1.9827586206896552</v>
      </c>
      <c r="AF19" s="20"/>
      <c r="AG19" s="42"/>
      <c r="AH19" s="14"/>
    </row>
    <row r="20" spans="1:34" ht="15">
      <c r="A20" s="5">
        <v>14</v>
      </c>
      <c r="B20" s="231" t="s">
        <v>397</v>
      </c>
      <c r="C20" s="259" t="s">
        <v>398</v>
      </c>
      <c r="D20" s="25">
        <v>5.7</v>
      </c>
      <c r="E20" s="49">
        <v>5.7</v>
      </c>
      <c r="F20" s="25">
        <v>6.4</v>
      </c>
      <c r="G20" s="286"/>
      <c r="H20" s="255"/>
      <c r="I20" s="23"/>
      <c r="J20" s="47"/>
      <c r="K20" s="49">
        <v>5.3</v>
      </c>
      <c r="L20" s="49">
        <v>5.6</v>
      </c>
      <c r="M20" s="255"/>
      <c r="N20" s="49">
        <v>6.142857142857143</v>
      </c>
      <c r="O20" s="25">
        <v>5.9</v>
      </c>
      <c r="P20" s="49"/>
      <c r="Q20" s="255"/>
      <c r="R20" s="23"/>
      <c r="S20" s="255"/>
      <c r="T20" s="23"/>
      <c r="U20" s="23"/>
      <c r="V20" s="23"/>
      <c r="W20" s="24"/>
      <c r="X20" s="24"/>
      <c r="Y20" s="24"/>
      <c r="Z20" s="24"/>
      <c r="AA20" s="24"/>
      <c r="AB20" s="24"/>
      <c r="AC20" s="24"/>
      <c r="AD20" s="24"/>
      <c r="AE20" s="18">
        <f t="shared" si="0"/>
        <v>1.6935960591133006</v>
      </c>
      <c r="AF20" s="20"/>
      <c r="AG20" s="42"/>
      <c r="AH20" s="14"/>
    </row>
    <row r="21" spans="1:34" ht="15">
      <c r="A21" s="5">
        <v>15</v>
      </c>
      <c r="B21" s="226" t="s">
        <v>205</v>
      </c>
      <c r="C21" s="227" t="s">
        <v>40</v>
      </c>
      <c r="D21" s="23">
        <v>6</v>
      </c>
      <c r="E21" s="243"/>
      <c r="F21" s="23">
        <v>6.7</v>
      </c>
      <c r="G21" s="246"/>
      <c r="H21" s="243"/>
      <c r="I21" s="23"/>
      <c r="J21" s="47"/>
      <c r="K21" s="47">
        <v>5</v>
      </c>
      <c r="L21" s="47">
        <v>5</v>
      </c>
      <c r="M21" s="243"/>
      <c r="N21" s="47">
        <v>5</v>
      </c>
      <c r="O21" s="243"/>
      <c r="P21" s="47"/>
      <c r="Q21" s="243"/>
      <c r="R21" s="23"/>
      <c r="S21" s="243"/>
      <c r="T21" s="23"/>
      <c r="U21" s="23"/>
      <c r="V21" s="23"/>
      <c r="W21" s="24"/>
      <c r="X21" s="24"/>
      <c r="Y21" s="24"/>
      <c r="Z21" s="24"/>
      <c r="AA21" s="24"/>
      <c r="AB21" s="24"/>
      <c r="AC21" s="24"/>
      <c r="AD21" s="24"/>
      <c r="AE21" s="18">
        <f t="shared" si="0"/>
        <v>1.213793103448276</v>
      </c>
      <c r="AF21" s="20"/>
      <c r="AG21" s="42"/>
      <c r="AH21" s="14"/>
    </row>
    <row r="22" spans="1:34" ht="15">
      <c r="A22" s="5">
        <v>16</v>
      </c>
      <c r="B22" s="226" t="s">
        <v>399</v>
      </c>
      <c r="C22" s="227" t="s">
        <v>40</v>
      </c>
      <c r="D22" s="23">
        <v>5.3</v>
      </c>
      <c r="E22" s="47">
        <v>5.3</v>
      </c>
      <c r="F22" s="23">
        <v>7</v>
      </c>
      <c r="G22" s="48">
        <v>5.3</v>
      </c>
      <c r="H22" s="47">
        <v>6.4</v>
      </c>
      <c r="I22" s="23"/>
      <c r="J22" s="47"/>
      <c r="K22" s="47">
        <v>5.6</v>
      </c>
      <c r="L22" s="47">
        <v>6.6</v>
      </c>
      <c r="M22" s="243"/>
      <c r="N22" s="47">
        <v>6.571428571428571</v>
      </c>
      <c r="O22" s="23">
        <v>7.1</v>
      </c>
      <c r="P22" s="47"/>
      <c r="Q22" s="23">
        <v>6.7</v>
      </c>
      <c r="R22" s="23"/>
      <c r="S22" s="243"/>
      <c r="T22" s="23"/>
      <c r="U22" s="23"/>
      <c r="V22" s="23"/>
      <c r="W22" s="24"/>
      <c r="X22" s="24"/>
      <c r="Y22" s="24"/>
      <c r="Z22" s="24"/>
      <c r="AA22" s="24"/>
      <c r="AB22" s="24"/>
      <c r="AC22" s="24"/>
      <c r="AD22" s="24"/>
      <c r="AE22" s="18">
        <f t="shared" si="0"/>
        <v>2.7433497536945812</v>
      </c>
      <c r="AF22" s="20"/>
      <c r="AG22" s="42"/>
      <c r="AH22" s="14"/>
    </row>
    <row r="23" spans="1:34" ht="15">
      <c r="A23" s="5">
        <v>17</v>
      </c>
      <c r="B23" s="226" t="s">
        <v>400</v>
      </c>
      <c r="C23" s="227" t="s">
        <v>83</v>
      </c>
      <c r="D23" s="23">
        <v>5.7</v>
      </c>
      <c r="E23" s="243"/>
      <c r="F23" s="23">
        <v>7</v>
      </c>
      <c r="G23" s="246"/>
      <c r="H23" s="243"/>
      <c r="I23" s="23"/>
      <c r="J23" s="47"/>
      <c r="K23" s="243"/>
      <c r="L23" s="243"/>
      <c r="M23" s="243"/>
      <c r="N23" s="47">
        <v>5</v>
      </c>
      <c r="O23" s="243"/>
      <c r="P23" s="47"/>
      <c r="Q23" s="243"/>
      <c r="R23" s="23"/>
      <c r="S23" s="243"/>
      <c r="T23" s="23"/>
      <c r="U23" s="23"/>
      <c r="V23" s="23"/>
      <c r="W23" s="24"/>
      <c r="X23" s="24"/>
      <c r="Y23" s="24"/>
      <c r="Z23" s="24"/>
      <c r="AA23" s="24"/>
      <c r="AB23" s="24"/>
      <c r="AC23" s="24"/>
      <c r="AD23" s="24"/>
      <c r="AE23" s="18">
        <f t="shared" si="0"/>
        <v>0.696551724137931</v>
      </c>
      <c r="AF23" s="20"/>
      <c r="AG23" s="42"/>
      <c r="AH23" s="14"/>
    </row>
    <row r="24" spans="1:34" ht="15">
      <c r="A24" s="5">
        <v>18</v>
      </c>
      <c r="B24" s="226" t="s">
        <v>401</v>
      </c>
      <c r="C24" s="227" t="s">
        <v>402</v>
      </c>
      <c r="D24" s="243"/>
      <c r="E24" s="47">
        <v>7.3</v>
      </c>
      <c r="F24" s="23">
        <v>7</v>
      </c>
      <c r="G24" s="246"/>
      <c r="H24" s="243"/>
      <c r="I24" s="23"/>
      <c r="J24" s="47"/>
      <c r="K24" s="47">
        <v>5.3</v>
      </c>
      <c r="L24" s="47">
        <v>5.4</v>
      </c>
      <c r="M24" s="243"/>
      <c r="N24" s="47">
        <v>5.571428571428571</v>
      </c>
      <c r="O24" s="23">
        <v>6.4</v>
      </c>
      <c r="P24" s="47"/>
      <c r="Q24" s="243"/>
      <c r="R24" s="23"/>
      <c r="S24" s="47">
        <v>5.5</v>
      </c>
      <c r="T24" s="23"/>
      <c r="U24" s="23"/>
      <c r="V24" s="23"/>
      <c r="W24" s="24"/>
      <c r="X24" s="24"/>
      <c r="Y24" s="24"/>
      <c r="Z24" s="24"/>
      <c r="AA24" s="24"/>
      <c r="AB24" s="24"/>
      <c r="AC24" s="24"/>
      <c r="AD24" s="24"/>
      <c r="AE24" s="18">
        <f t="shared" si="0"/>
        <v>1.9330049261083744</v>
      </c>
      <c r="AF24" s="20"/>
      <c r="AG24" s="42"/>
      <c r="AH24" s="14"/>
    </row>
    <row r="25" spans="1:34" ht="15">
      <c r="A25" s="5">
        <v>19</v>
      </c>
      <c r="B25" s="226" t="s">
        <v>260</v>
      </c>
      <c r="C25" s="227" t="s">
        <v>403</v>
      </c>
      <c r="D25" s="23">
        <v>6</v>
      </c>
      <c r="E25" s="47">
        <v>7</v>
      </c>
      <c r="F25" s="23">
        <v>6.7</v>
      </c>
      <c r="G25" s="48">
        <v>6</v>
      </c>
      <c r="H25" s="243"/>
      <c r="I25" s="23"/>
      <c r="J25" s="47"/>
      <c r="K25" s="47">
        <v>5.6</v>
      </c>
      <c r="L25" s="47">
        <v>5</v>
      </c>
      <c r="M25" s="47">
        <v>6.4</v>
      </c>
      <c r="N25" s="47">
        <v>6.285714285714286</v>
      </c>
      <c r="O25" s="23">
        <v>6.7</v>
      </c>
      <c r="P25" s="47"/>
      <c r="Q25" s="23">
        <v>7.7</v>
      </c>
      <c r="R25" s="23"/>
      <c r="S25" s="47">
        <v>6.5</v>
      </c>
      <c r="T25" s="23"/>
      <c r="U25" s="23"/>
      <c r="V25" s="23"/>
      <c r="W25" s="24"/>
      <c r="X25" s="24"/>
      <c r="Y25" s="24"/>
      <c r="Z25" s="24"/>
      <c r="AA25" s="24"/>
      <c r="AB25" s="24"/>
      <c r="AC25" s="24"/>
      <c r="AD25" s="24"/>
      <c r="AE25" s="18">
        <f t="shared" si="0"/>
        <v>3.407881773399015</v>
      </c>
      <c r="AF25" s="20"/>
      <c r="AG25" s="42"/>
      <c r="AH25" s="14"/>
    </row>
    <row r="26" spans="1:34" ht="15">
      <c r="A26" s="5">
        <v>20</v>
      </c>
      <c r="B26" s="226" t="s">
        <v>404</v>
      </c>
      <c r="C26" s="227" t="s">
        <v>405</v>
      </c>
      <c r="D26" s="23">
        <v>5.7</v>
      </c>
      <c r="E26" s="47">
        <v>5</v>
      </c>
      <c r="F26" s="23">
        <v>7</v>
      </c>
      <c r="G26" s="48">
        <v>6</v>
      </c>
      <c r="H26" s="243"/>
      <c r="I26" s="23"/>
      <c r="J26" s="47"/>
      <c r="K26" s="243"/>
      <c r="L26" s="47">
        <v>5</v>
      </c>
      <c r="M26" s="47">
        <v>5</v>
      </c>
      <c r="N26" s="47">
        <v>5</v>
      </c>
      <c r="O26" s="23">
        <v>6.3</v>
      </c>
      <c r="P26" s="47"/>
      <c r="Q26" s="243"/>
      <c r="R26" s="23"/>
      <c r="S26" s="243"/>
      <c r="T26" s="23"/>
      <c r="U26" s="23"/>
      <c r="V26" s="23"/>
      <c r="W26" s="24"/>
      <c r="X26" s="24"/>
      <c r="Y26" s="24"/>
      <c r="Z26" s="24"/>
      <c r="AA26" s="24"/>
      <c r="AB26" s="24"/>
      <c r="AC26" s="24"/>
      <c r="AD26" s="24"/>
      <c r="AE26" s="18">
        <f t="shared" si="0"/>
        <v>1.8448275862068966</v>
      </c>
      <c r="AF26" s="20"/>
      <c r="AG26" s="42"/>
      <c r="AH26" s="14"/>
    </row>
    <row r="27" spans="1:34" ht="15">
      <c r="A27" s="5">
        <v>21</v>
      </c>
      <c r="B27" s="226" t="s">
        <v>406</v>
      </c>
      <c r="C27" s="227" t="s">
        <v>407</v>
      </c>
      <c r="D27" s="23">
        <v>5.7</v>
      </c>
      <c r="E27" s="243"/>
      <c r="F27" s="23">
        <v>6.7</v>
      </c>
      <c r="G27" s="246"/>
      <c r="H27" s="243"/>
      <c r="I27" s="23"/>
      <c r="J27" s="47"/>
      <c r="K27" s="47">
        <v>5</v>
      </c>
      <c r="L27" s="243"/>
      <c r="M27" s="243"/>
      <c r="N27" s="47">
        <v>5</v>
      </c>
      <c r="O27" s="243"/>
      <c r="P27" s="47"/>
      <c r="Q27" s="243"/>
      <c r="R27" s="23"/>
      <c r="S27" s="243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18">
        <f t="shared" si="0"/>
        <v>1.0310344827586206</v>
      </c>
      <c r="AF27" s="20"/>
      <c r="AG27" s="42"/>
      <c r="AH27" s="14"/>
    </row>
    <row r="28" spans="1:34" ht="15">
      <c r="A28" s="5">
        <v>22</v>
      </c>
      <c r="B28" s="226" t="s">
        <v>186</v>
      </c>
      <c r="C28" s="228" t="s">
        <v>42</v>
      </c>
      <c r="D28" s="23">
        <v>5.7</v>
      </c>
      <c r="E28" s="47">
        <v>6</v>
      </c>
      <c r="F28" s="23">
        <v>6.3</v>
      </c>
      <c r="G28" s="48">
        <v>6</v>
      </c>
      <c r="H28" s="238">
        <v>5</v>
      </c>
      <c r="I28" s="23"/>
      <c r="J28" s="47"/>
      <c r="K28" s="47">
        <v>5</v>
      </c>
      <c r="L28" s="47">
        <v>5</v>
      </c>
      <c r="M28" s="238">
        <v>6</v>
      </c>
      <c r="N28" s="47">
        <v>6.285714285714286</v>
      </c>
      <c r="O28" s="23">
        <v>6</v>
      </c>
      <c r="P28" s="47"/>
      <c r="Q28" s="23">
        <v>6.4</v>
      </c>
      <c r="R28" s="23"/>
      <c r="S28" s="47">
        <v>5.8</v>
      </c>
      <c r="T28" s="23"/>
      <c r="U28" s="23"/>
      <c r="V28" s="23"/>
      <c r="W28" s="24"/>
      <c r="X28" s="24"/>
      <c r="Y28" s="24"/>
      <c r="Z28" s="24"/>
      <c r="AA28" s="24"/>
      <c r="AB28" s="24"/>
      <c r="AC28" s="24"/>
      <c r="AD28" s="24"/>
      <c r="AE28" s="18">
        <f t="shared" si="0"/>
        <v>3.2182266009852216</v>
      </c>
      <c r="AF28" s="20"/>
      <c r="AG28" s="42"/>
      <c r="AH28" s="14"/>
    </row>
    <row r="29" spans="1:34" ht="15">
      <c r="A29" s="5">
        <v>23</v>
      </c>
      <c r="B29" s="226" t="s">
        <v>408</v>
      </c>
      <c r="C29" s="227" t="s">
        <v>409</v>
      </c>
      <c r="D29" s="23">
        <v>5.7</v>
      </c>
      <c r="E29" s="47">
        <v>6.7</v>
      </c>
      <c r="F29" s="23">
        <v>6.7</v>
      </c>
      <c r="G29" s="48">
        <v>6</v>
      </c>
      <c r="H29" s="238">
        <v>6</v>
      </c>
      <c r="I29" s="23"/>
      <c r="J29" s="47"/>
      <c r="K29" s="47">
        <v>6.1</v>
      </c>
      <c r="L29" s="47">
        <v>6</v>
      </c>
      <c r="M29" s="238">
        <v>5</v>
      </c>
      <c r="N29" s="47">
        <v>6.142857142857143</v>
      </c>
      <c r="O29" s="23">
        <v>6</v>
      </c>
      <c r="P29" s="47"/>
      <c r="Q29" s="23">
        <v>6.7</v>
      </c>
      <c r="R29" s="23"/>
      <c r="S29" s="47">
        <v>6.1</v>
      </c>
      <c r="T29" s="23"/>
      <c r="U29" s="23"/>
      <c r="V29" s="23"/>
      <c r="W29" s="24"/>
      <c r="X29" s="24"/>
      <c r="Y29" s="24"/>
      <c r="Z29" s="24"/>
      <c r="AA29" s="24"/>
      <c r="AB29" s="24"/>
      <c r="AC29" s="24"/>
      <c r="AD29" s="24"/>
      <c r="AE29" s="18">
        <f t="shared" si="0"/>
        <v>3.3832512315270935</v>
      </c>
      <c r="AF29" s="20"/>
      <c r="AG29" s="42"/>
      <c r="AH29" s="14"/>
    </row>
    <row r="30" spans="1:34" ht="15">
      <c r="A30" s="5">
        <v>24</v>
      </c>
      <c r="B30" s="226" t="s">
        <v>410</v>
      </c>
      <c r="C30" s="227" t="s">
        <v>411</v>
      </c>
      <c r="D30" s="23">
        <v>6</v>
      </c>
      <c r="E30" s="238">
        <v>5.7</v>
      </c>
      <c r="F30" s="23">
        <v>6.7</v>
      </c>
      <c r="G30" s="246"/>
      <c r="H30" s="243"/>
      <c r="I30" s="23"/>
      <c r="J30" s="47"/>
      <c r="K30" s="243"/>
      <c r="L30" s="47">
        <v>5</v>
      </c>
      <c r="M30" s="243"/>
      <c r="N30" s="47">
        <v>5.714285714285714</v>
      </c>
      <c r="O30" s="243"/>
      <c r="P30" s="47"/>
      <c r="Q30" s="243"/>
      <c r="R30" s="23"/>
      <c r="S30" s="243"/>
      <c r="T30" s="23"/>
      <c r="U30" s="23"/>
      <c r="V30" s="23"/>
      <c r="W30" s="24"/>
      <c r="X30" s="24"/>
      <c r="Y30" s="24"/>
      <c r="Z30" s="24"/>
      <c r="AA30" s="24"/>
      <c r="AB30" s="24"/>
      <c r="AC30" s="24"/>
      <c r="AD30" s="24"/>
      <c r="AE30" s="18">
        <f t="shared" si="0"/>
        <v>1.102463054187192</v>
      </c>
      <c r="AF30" s="20"/>
      <c r="AG30" s="42"/>
      <c r="AH30" s="14"/>
    </row>
    <row r="31" spans="1:34" ht="15">
      <c r="A31" s="5">
        <v>25</v>
      </c>
      <c r="B31" s="226" t="s">
        <v>385</v>
      </c>
      <c r="C31" s="227" t="s">
        <v>411</v>
      </c>
      <c r="D31" s="23">
        <v>5.7</v>
      </c>
      <c r="E31" s="243"/>
      <c r="F31" s="23">
        <v>7</v>
      </c>
      <c r="G31" s="251">
        <v>5</v>
      </c>
      <c r="H31" s="238">
        <v>6</v>
      </c>
      <c r="I31" s="23"/>
      <c r="J31" s="47"/>
      <c r="K31" s="47">
        <v>5.3</v>
      </c>
      <c r="L31" s="47">
        <v>5</v>
      </c>
      <c r="M31" s="238">
        <v>5</v>
      </c>
      <c r="N31" s="47">
        <v>6</v>
      </c>
      <c r="O31" s="238">
        <v>6.1</v>
      </c>
      <c r="P31" s="47"/>
      <c r="Q31" s="238">
        <v>6.2</v>
      </c>
      <c r="R31" s="23"/>
      <c r="S31" s="238">
        <v>5</v>
      </c>
      <c r="T31" s="23"/>
      <c r="U31" s="23"/>
      <c r="V31" s="23"/>
      <c r="W31" s="24"/>
      <c r="X31" s="24"/>
      <c r="Y31" s="24"/>
      <c r="Z31" s="24"/>
      <c r="AA31" s="24"/>
      <c r="AB31" s="24"/>
      <c r="AC31" s="24"/>
      <c r="AD31" s="24"/>
      <c r="AE31" s="18">
        <f t="shared" si="0"/>
        <v>2.889655172413793</v>
      </c>
      <c r="AF31" s="20"/>
      <c r="AG31" s="42"/>
      <c r="AH31" s="14"/>
    </row>
    <row r="32" spans="1:34" ht="15">
      <c r="A32" s="5">
        <v>26</v>
      </c>
      <c r="B32" s="226" t="s">
        <v>249</v>
      </c>
      <c r="C32" s="227" t="s">
        <v>191</v>
      </c>
      <c r="D32" s="23">
        <v>5.3</v>
      </c>
      <c r="E32" s="243"/>
      <c r="F32" s="23">
        <v>7</v>
      </c>
      <c r="G32" s="246"/>
      <c r="H32" s="47">
        <v>5.6</v>
      </c>
      <c r="I32" s="23"/>
      <c r="J32" s="47"/>
      <c r="K32" s="47">
        <v>5.8</v>
      </c>
      <c r="L32" s="47">
        <v>6.3</v>
      </c>
      <c r="M32" s="47">
        <v>5</v>
      </c>
      <c r="N32" s="243"/>
      <c r="O32" s="23">
        <v>6</v>
      </c>
      <c r="P32" s="47"/>
      <c r="Q32" s="243"/>
      <c r="R32" s="23"/>
      <c r="S32" s="243"/>
      <c r="T32" s="23"/>
      <c r="U32" s="23"/>
      <c r="V32" s="23"/>
      <c r="W32" s="24"/>
      <c r="X32" s="24"/>
      <c r="Y32" s="24"/>
      <c r="Z32" s="24"/>
      <c r="AA32" s="24"/>
      <c r="AB32" s="24"/>
      <c r="AC32" s="24"/>
      <c r="AD32" s="24"/>
      <c r="AE32" s="18">
        <f t="shared" si="0"/>
        <v>1.5172413793103448</v>
      </c>
      <c r="AF32" s="20"/>
      <c r="AG32" s="42"/>
      <c r="AH32" s="14"/>
    </row>
    <row r="33" spans="1:34" ht="15">
      <c r="A33" s="5">
        <v>27</v>
      </c>
      <c r="B33" s="226" t="s">
        <v>412</v>
      </c>
      <c r="C33" s="228" t="s">
        <v>226</v>
      </c>
      <c r="D33" s="243"/>
      <c r="E33" s="47">
        <v>5.6</v>
      </c>
      <c r="F33" s="23">
        <v>6</v>
      </c>
      <c r="G33" s="246"/>
      <c r="H33" s="243"/>
      <c r="I33" s="23"/>
      <c r="J33" s="47"/>
      <c r="K33" s="243"/>
      <c r="L33" s="47">
        <v>5</v>
      </c>
      <c r="M33" s="243"/>
      <c r="N33" s="47">
        <v>5.714285714285714</v>
      </c>
      <c r="O33" s="243"/>
      <c r="P33" s="47"/>
      <c r="Q33" s="243"/>
      <c r="R33" s="23"/>
      <c r="S33" s="243"/>
      <c r="T33" s="23"/>
      <c r="U33" s="23"/>
      <c r="V33" s="23"/>
      <c r="W33" s="24"/>
      <c r="X33" s="24"/>
      <c r="Y33" s="24"/>
      <c r="Z33" s="24"/>
      <c r="AA33" s="24"/>
      <c r="AB33" s="24"/>
      <c r="AC33" s="24"/>
      <c r="AD33" s="24"/>
      <c r="AE33" s="18">
        <f t="shared" si="0"/>
        <v>0.8679802955665025</v>
      </c>
      <c r="AF33" s="20"/>
      <c r="AG33" s="42"/>
      <c r="AH33" s="14"/>
    </row>
    <row r="34" spans="1:34" ht="15">
      <c r="A34" s="5">
        <v>28</v>
      </c>
      <c r="B34" s="226" t="s">
        <v>170</v>
      </c>
      <c r="C34" s="227" t="s">
        <v>413</v>
      </c>
      <c r="D34" s="23">
        <v>5.7</v>
      </c>
      <c r="E34" s="238">
        <v>5.6</v>
      </c>
      <c r="F34" s="23">
        <v>7</v>
      </c>
      <c r="G34" s="251">
        <v>5</v>
      </c>
      <c r="H34" s="243"/>
      <c r="I34" s="23"/>
      <c r="J34" s="47"/>
      <c r="K34" s="243"/>
      <c r="L34" s="47">
        <v>5</v>
      </c>
      <c r="M34" s="243"/>
      <c r="N34" s="47">
        <v>5</v>
      </c>
      <c r="O34" s="243"/>
      <c r="P34" s="47"/>
      <c r="Q34" s="243"/>
      <c r="R34" s="23"/>
      <c r="S34" s="243"/>
      <c r="T34" s="23"/>
      <c r="U34" s="23"/>
      <c r="V34" s="23"/>
      <c r="W34" s="24"/>
      <c r="X34" s="24"/>
      <c r="Y34" s="24"/>
      <c r="Z34" s="24"/>
      <c r="AA34" s="24"/>
      <c r="AB34" s="24"/>
      <c r="AC34" s="24"/>
      <c r="AD34" s="24"/>
      <c r="AE34" s="18">
        <f t="shared" si="0"/>
        <v>1.4068965517241379</v>
      </c>
      <c r="AF34" s="20"/>
      <c r="AG34" s="42"/>
      <c r="AH34" s="14"/>
    </row>
    <row r="35" spans="1:34" ht="15">
      <c r="A35" s="5">
        <v>29</v>
      </c>
      <c r="B35" s="226" t="s">
        <v>404</v>
      </c>
      <c r="C35" s="227" t="s">
        <v>414</v>
      </c>
      <c r="D35" s="23">
        <v>6</v>
      </c>
      <c r="E35" s="243"/>
      <c r="F35" s="23">
        <v>7</v>
      </c>
      <c r="G35" s="246"/>
      <c r="H35" s="243"/>
      <c r="I35" s="23"/>
      <c r="J35" s="47"/>
      <c r="K35" s="243"/>
      <c r="L35" s="243"/>
      <c r="M35" s="243"/>
      <c r="N35" s="47">
        <v>5</v>
      </c>
      <c r="O35" s="23">
        <v>5.4</v>
      </c>
      <c r="P35" s="47"/>
      <c r="Q35" s="243"/>
      <c r="R35" s="23"/>
      <c r="S35" s="243"/>
      <c r="T35" s="23"/>
      <c r="U35" s="23"/>
      <c r="V35" s="23"/>
      <c r="W35" s="24"/>
      <c r="X35" s="24"/>
      <c r="Y35" s="24"/>
      <c r="Z35" s="24"/>
      <c r="AA35" s="24"/>
      <c r="AB35" s="24"/>
      <c r="AC35" s="24"/>
      <c r="AD35" s="24"/>
      <c r="AE35" s="18">
        <f t="shared" si="0"/>
        <v>0.893103448275862</v>
      </c>
      <c r="AF35" s="20"/>
      <c r="AG35" s="42"/>
      <c r="AH35" s="14"/>
    </row>
    <row r="36" spans="1:34" ht="15">
      <c r="A36" s="5">
        <v>30</v>
      </c>
      <c r="B36" s="229" t="s">
        <v>329</v>
      </c>
      <c r="C36" s="230" t="s">
        <v>38</v>
      </c>
      <c r="D36" s="26">
        <v>5.7</v>
      </c>
      <c r="E36" s="245"/>
      <c r="F36" s="26">
        <v>6</v>
      </c>
      <c r="G36" s="309"/>
      <c r="H36" s="245"/>
      <c r="I36" s="23"/>
      <c r="J36" s="47"/>
      <c r="K36" s="245"/>
      <c r="L36" s="40">
        <v>6</v>
      </c>
      <c r="M36" s="245"/>
      <c r="N36" s="40">
        <v>5.571428571428571</v>
      </c>
      <c r="O36" s="245"/>
      <c r="P36" s="40"/>
      <c r="Q36" s="245"/>
      <c r="R36" s="23"/>
      <c r="S36" s="245"/>
      <c r="T36" s="23"/>
      <c r="U36" s="23"/>
      <c r="V36" s="23"/>
      <c r="W36" s="24"/>
      <c r="X36" s="24"/>
      <c r="Y36" s="24"/>
      <c r="Z36" s="24"/>
      <c r="AA36" s="24"/>
      <c r="AB36" s="24"/>
      <c r="AC36" s="24"/>
      <c r="AD36" s="24"/>
      <c r="AE36" s="18">
        <f t="shared" si="0"/>
        <v>0.8985221674876848</v>
      </c>
      <c r="AF36" s="20"/>
      <c r="AG36" s="42"/>
      <c r="AH36" s="14"/>
    </row>
    <row r="37" spans="1:34" ht="25.5" customHeight="1">
      <c r="A37" s="5">
        <v>31</v>
      </c>
      <c r="B37" s="261" t="s">
        <v>415</v>
      </c>
      <c r="C37" s="262" t="s">
        <v>416</v>
      </c>
      <c r="D37" s="211">
        <v>5.7</v>
      </c>
      <c r="E37" s="213">
        <v>6.3</v>
      </c>
      <c r="F37" s="211">
        <v>7</v>
      </c>
      <c r="G37" s="310"/>
      <c r="H37" s="213">
        <v>6.4</v>
      </c>
      <c r="I37" s="23"/>
      <c r="J37" s="47"/>
      <c r="K37" s="213">
        <v>5</v>
      </c>
      <c r="L37" s="311"/>
      <c r="M37" s="213">
        <v>5</v>
      </c>
      <c r="N37" s="213">
        <v>6</v>
      </c>
      <c r="O37" s="211">
        <v>6</v>
      </c>
      <c r="P37" s="213"/>
      <c r="Q37" s="311"/>
      <c r="R37" s="23"/>
      <c r="S37" s="311"/>
      <c r="T37" s="23"/>
      <c r="U37" s="23"/>
      <c r="V37" s="23"/>
      <c r="W37" s="24"/>
      <c r="X37" s="24"/>
      <c r="Y37" s="24"/>
      <c r="Z37" s="24"/>
      <c r="AA37" s="24"/>
      <c r="AB37" s="24"/>
      <c r="AC37" s="24"/>
      <c r="AD37" s="24"/>
      <c r="AE37" s="18">
        <f t="shared" si="0"/>
        <v>1.8</v>
      </c>
      <c r="AF37" s="20"/>
      <c r="AG37" s="42"/>
      <c r="AH37" s="14"/>
    </row>
    <row r="38" spans="1:35" ht="16.5">
      <c r="A38" s="27" t="s">
        <v>51</v>
      </c>
      <c r="C38" s="8"/>
      <c r="D38" s="3"/>
      <c r="E38" s="3"/>
      <c r="F38" s="3"/>
      <c r="G38" s="407"/>
      <c r="H38" s="407"/>
      <c r="I38" s="407"/>
      <c r="J38" s="407"/>
      <c r="K38" s="407"/>
      <c r="L38" s="407"/>
      <c r="M38" s="407"/>
      <c r="N38" s="407"/>
      <c r="O38" s="28"/>
      <c r="P38" s="28"/>
      <c r="Q38" s="28"/>
      <c r="R38" s="28"/>
      <c r="S38" s="28"/>
      <c r="T38" s="403" t="s">
        <v>48</v>
      </c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5"/>
    </row>
    <row r="39" spans="1:15" ht="18">
      <c r="A39" s="29" t="s">
        <v>52</v>
      </c>
      <c r="O39" s="4"/>
    </row>
    <row r="40" spans="2:35" ht="20.25">
      <c r="B40" s="406" t="s">
        <v>3</v>
      </c>
      <c r="C40" s="406"/>
      <c r="D40" s="406"/>
      <c r="E40" s="406"/>
      <c r="F40" s="406"/>
      <c r="G40" s="406"/>
      <c r="H40" s="406"/>
      <c r="I40" s="30"/>
      <c r="J40" s="30"/>
      <c r="K40" s="406" t="s">
        <v>5</v>
      </c>
      <c r="L40" s="406"/>
      <c r="M40" s="406"/>
      <c r="N40" s="406"/>
      <c r="O40" s="406"/>
      <c r="P40" s="406"/>
      <c r="T40" s="32"/>
      <c r="AE40" s="404" t="s">
        <v>7</v>
      </c>
      <c r="AF40" s="404"/>
      <c r="AG40" s="404"/>
      <c r="AH40" s="404"/>
      <c r="AI40" s="46"/>
    </row>
    <row r="41" spans="8:20" ht="15.75">
      <c r="H41" s="31"/>
      <c r="I41" s="30"/>
      <c r="J41" s="30"/>
      <c r="K41" s="30"/>
      <c r="L41" s="30"/>
      <c r="T41" s="32"/>
    </row>
    <row r="42" ht="12.75">
      <c r="T42" s="32"/>
    </row>
    <row r="43" ht="12.75">
      <c r="T43" s="32"/>
    </row>
    <row r="44" ht="12.75">
      <c r="T44" s="32"/>
    </row>
    <row r="45" spans="2:35" ht="18.75">
      <c r="B45" s="405" t="s">
        <v>49</v>
      </c>
      <c r="C45" s="405"/>
      <c r="D45" s="405"/>
      <c r="E45" s="405"/>
      <c r="F45" s="405"/>
      <c r="G45" s="405"/>
      <c r="H45" s="405"/>
      <c r="J45" s="33"/>
      <c r="K45" s="405" t="s">
        <v>6</v>
      </c>
      <c r="L45" s="405"/>
      <c r="M45" s="405"/>
      <c r="N45" s="405"/>
      <c r="O45" s="405"/>
      <c r="P45" s="405"/>
      <c r="Q45" s="6"/>
      <c r="R45" s="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405" t="s">
        <v>50</v>
      </c>
      <c r="AF45" s="405"/>
      <c r="AG45" s="405"/>
      <c r="AH45" s="405"/>
      <c r="AI45" s="34"/>
    </row>
    <row r="46" spans="1:35" ht="12.75">
      <c r="A46" s="35"/>
      <c r="B46" s="35"/>
      <c r="C46" s="35"/>
      <c r="D46" s="35"/>
      <c r="E46" s="35"/>
      <c r="F46" s="35"/>
      <c r="G46" s="35"/>
      <c r="H46" s="402"/>
      <c r="I46" s="402"/>
      <c r="J46" s="402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44"/>
    </row>
    <row r="47" spans="1:35" ht="15">
      <c r="A47" s="37" t="s">
        <v>13</v>
      </c>
      <c r="D47" s="37" t="s">
        <v>14</v>
      </c>
      <c r="H47" s="9"/>
      <c r="I47" s="9"/>
      <c r="K47" s="37" t="s">
        <v>43</v>
      </c>
      <c r="R47" s="37" t="s">
        <v>62</v>
      </c>
      <c r="Y47" s="2" t="s">
        <v>45</v>
      </c>
      <c r="AE47" s="2" t="s">
        <v>63</v>
      </c>
      <c r="AG47" s="37"/>
      <c r="AI47" s="44"/>
    </row>
    <row r="48" spans="1:33" ht="14.25">
      <c r="A48" s="29" t="s">
        <v>64</v>
      </c>
      <c r="D48" s="29" t="s">
        <v>65</v>
      </c>
      <c r="K48" s="29" t="s">
        <v>66</v>
      </c>
      <c r="R48" s="37" t="s">
        <v>67</v>
      </c>
      <c r="Y48" s="37" t="s">
        <v>269</v>
      </c>
      <c r="AE48" s="37" t="s">
        <v>270</v>
      </c>
      <c r="AG48" s="37"/>
    </row>
    <row r="49" spans="1:33" ht="15">
      <c r="A49" s="7" t="s">
        <v>271</v>
      </c>
      <c r="C49" s="37"/>
      <c r="D49" s="8" t="s">
        <v>272</v>
      </c>
      <c r="G49" s="38"/>
      <c r="H49" s="38"/>
      <c r="I49" s="39"/>
      <c r="K49" s="8" t="s">
        <v>273</v>
      </c>
      <c r="N49" s="37"/>
      <c r="O49" s="37"/>
      <c r="P49" s="37"/>
      <c r="Q49" s="37"/>
      <c r="R49" s="7" t="s">
        <v>274</v>
      </c>
      <c r="S49" s="3"/>
      <c r="Y49" s="7" t="s">
        <v>275</v>
      </c>
      <c r="AE49" s="2" t="s">
        <v>276</v>
      </c>
      <c r="AG49" s="37"/>
    </row>
    <row r="50" spans="1:33" ht="15">
      <c r="A50" s="7" t="s">
        <v>277</v>
      </c>
      <c r="C50" s="37"/>
      <c r="D50" s="8" t="s">
        <v>278</v>
      </c>
      <c r="K50" s="8" t="s">
        <v>279</v>
      </c>
      <c r="N50" s="38"/>
      <c r="O50" s="38"/>
      <c r="P50" s="39"/>
      <c r="R50" s="8" t="s">
        <v>280</v>
      </c>
      <c r="U50" s="37"/>
      <c r="V50" s="37"/>
      <c r="W50" s="37"/>
      <c r="X50" s="37"/>
      <c r="Y50" s="7" t="s">
        <v>281</v>
      </c>
      <c r="Z50" s="3"/>
      <c r="AG50" s="37"/>
    </row>
    <row r="51" spans="1:25" ht="15">
      <c r="A51" s="7" t="s">
        <v>282</v>
      </c>
      <c r="D51" s="2" t="s">
        <v>283</v>
      </c>
      <c r="K51" s="7" t="s">
        <v>284</v>
      </c>
      <c r="R51" s="8" t="s">
        <v>285</v>
      </c>
      <c r="Y51" s="8"/>
    </row>
  </sheetData>
  <mergeCells count="20">
    <mergeCell ref="A4:AH4"/>
    <mergeCell ref="A5:A6"/>
    <mergeCell ref="AE5:AE6"/>
    <mergeCell ref="AF5:AF6"/>
    <mergeCell ref="AH5:AH6"/>
    <mergeCell ref="B5:C6"/>
    <mergeCell ref="AG5:AG6"/>
    <mergeCell ref="A1:P1"/>
    <mergeCell ref="Q1:AH1"/>
    <mergeCell ref="A2:AH2"/>
    <mergeCell ref="A3:AH3"/>
    <mergeCell ref="G38:N38"/>
    <mergeCell ref="H46:J46"/>
    <mergeCell ref="T38:AH38"/>
    <mergeCell ref="AE40:AH40"/>
    <mergeCell ref="AE45:AH45"/>
    <mergeCell ref="K40:P40"/>
    <mergeCell ref="B45:H45"/>
    <mergeCell ref="K45:P45"/>
    <mergeCell ref="B40:H40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61"/>
  <sheetViews>
    <sheetView zoomScale="120" zoomScaleNormal="120" workbookViewId="0" topLeftCell="A1">
      <pane ySplit="4080" topLeftCell="BM1" activePane="bottomLeft" state="split"/>
      <selection pane="topLeft" activeCell="A1" sqref="A1"/>
      <selection pane="bottomLeft" activeCell="A7" sqref="A7"/>
    </sheetView>
  </sheetViews>
  <sheetFormatPr defaultColWidth="9.140625" defaultRowHeight="12.75"/>
  <cols>
    <col min="1" max="1" width="4.28125" style="64" customWidth="1"/>
    <col min="2" max="2" width="13.7109375" style="64" customWidth="1"/>
    <col min="3" max="3" width="7.28125" style="64" customWidth="1"/>
    <col min="4" max="36" width="2.8515625" style="64" customWidth="1"/>
    <col min="37" max="37" width="4.7109375" style="64" customWidth="1"/>
    <col min="38" max="38" width="5.8515625" style="64" customWidth="1"/>
    <col min="39" max="39" width="7.421875" style="64" customWidth="1"/>
    <col min="40" max="40" width="7.8515625" style="64" customWidth="1"/>
    <col min="41" max="16384" width="9.140625" style="64" customWidth="1"/>
  </cols>
  <sheetData>
    <row r="1" spans="1:40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 t="s">
        <v>35</v>
      </c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</row>
    <row r="2" spans="1:40" ht="24.75">
      <c r="A2" s="422" t="s">
        <v>132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</row>
    <row r="3" spans="1:40" ht="21">
      <c r="A3" s="423" t="s">
        <v>525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</row>
    <row r="4" spans="1:40" ht="12.7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</row>
    <row r="5" spans="1:40" ht="27.75" customHeight="1">
      <c r="A5" s="413" t="s">
        <v>0</v>
      </c>
      <c r="B5" s="424" t="s">
        <v>584</v>
      </c>
      <c r="C5" s="425"/>
      <c r="D5" s="50" t="s">
        <v>15</v>
      </c>
      <c r="E5" s="91" t="s">
        <v>16</v>
      </c>
      <c r="F5" s="91" t="s">
        <v>17</v>
      </c>
      <c r="G5" s="91" t="s">
        <v>18</v>
      </c>
      <c r="H5" s="308" t="s">
        <v>19</v>
      </c>
      <c r="I5" s="308" t="s">
        <v>20</v>
      </c>
      <c r="J5" s="308" t="s">
        <v>21</v>
      </c>
      <c r="K5" s="308" t="s">
        <v>22</v>
      </c>
      <c r="L5" s="308" t="s">
        <v>23</v>
      </c>
      <c r="M5" s="92" t="s">
        <v>24</v>
      </c>
      <c r="N5" s="308" t="s">
        <v>25</v>
      </c>
      <c r="O5" s="308" t="s">
        <v>26</v>
      </c>
      <c r="P5" s="308" t="s">
        <v>27</v>
      </c>
      <c r="Q5" s="308" t="s">
        <v>28</v>
      </c>
      <c r="R5" s="92" t="s">
        <v>29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53</v>
      </c>
      <c r="X5" s="51" t="s">
        <v>54</v>
      </c>
      <c r="Y5" s="51" t="s">
        <v>55</v>
      </c>
      <c r="Z5" s="51" t="s">
        <v>56</v>
      </c>
      <c r="AA5" s="51" t="s">
        <v>57</v>
      </c>
      <c r="AB5" s="51" t="s">
        <v>58</v>
      </c>
      <c r="AC5" s="51" t="s">
        <v>59</v>
      </c>
      <c r="AD5" s="51" t="s">
        <v>60</v>
      </c>
      <c r="AE5" s="51" t="s">
        <v>61</v>
      </c>
      <c r="AF5" s="51" t="s">
        <v>88</v>
      </c>
      <c r="AG5" s="51" t="s">
        <v>89</v>
      </c>
      <c r="AH5" s="51" t="s">
        <v>90</v>
      </c>
      <c r="AI5" s="51" t="s">
        <v>91</v>
      </c>
      <c r="AJ5" s="51" t="s">
        <v>92</v>
      </c>
      <c r="AK5" s="414" t="s">
        <v>4</v>
      </c>
      <c r="AL5" s="415" t="s">
        <v>47</v>
      </c>
      <c r="AM5" s="415" t="s">
        <v>1</v>
      </c>
      <c r="AN5" s="416" t="s">
        <v>2</v>
      </c>
    </row>
    <row r="6" spans="1:40" ht="18.75" customHeight="1">
      <c r="A6" s="413"/>
      <c r="B6" s="426"/>
      <c r="C6" s="427"/>
      <c r="D6" s="11">
        <v>2</v>
      </c>
      <c r="E6" s="82">
        <v>2</v>
      </c>
      <c r="F6" s="82">
        <v>2</v>
      </c>
      <c r="G6" s="82">
        <v>4</v>
      </c>
      <c r="H6" s="93">
        <v>1</v>
      </c>
      <c r="I6" s="93">
        <v>5</v>
      </c>
      <c r="J6" s="93">
        <v>4</v>
      </c>
      <c r="K6" s="93">
        <v>3</v>
      </c>
      <c r="L6" s="93">
        <v>3</v>
      </c>
      <c r="M6" s="93">
        <v>3</v>
      </c>
      <c r="N6" s="93">
        <v>2</v>
      </c>
      <c r="O6" s="93">
        <v>4</v>
      </c>
      <c r="P6" s="93">
        <v>2</v>
      </c>
      <c r="Q6" s="93">
        <v>4</v>
      </c>
      <c r="R6" s="93">
        <v>2</v>
      </c>
      <c r="S6" s="12">
        <v>13</v>
      </c>
      <c r="T6" s="12">
        <v>3</v>
      </c>
      <c r="U6" s="12">
        <v>2</v>
      </c>
      <c r="V6" s="12">
        <v>3</v>
      </c>
      <c r="W6" s="12">
        <v>1</v>
      </c>
      <c r="X6" s="12">
        <v>1</v>
      </c>
      <c r="Y6" s="12">
        <v>2</v>
      </c>
      <c r="Z6" s="12">
        <v>2</v>
      </c>
      <c r="AA6" s="12">
        <v>2</v>
      </c>
      <c r="AB6" s="12">
        <v>2</v>
      </c>
      <c r="AC6" s="12">
        <v>2</v>
      </c>
      <c r="AD6" s="12">
        <v>3</v>
      </c>
      <c r="AE6" s="12">
        <v>12</v>
      </c>
      <c r="AF6" s="12">
        <v>2</v>
      </c>
      <c r="AG6" s="12">
        <v>3</v>
      </c>
      <c r="AH6" s="12">
        <v>3</v>
      </c>
      <c r="AI6" s="12">
        <v>2</v>
      </c>
      <c r="AJ6" s="12">
        <v>4</v>
      </c>
      <c r="AK6" s="414"/>
      <c r="AL6" s="415"/>
      <c r="AM6" s="415"/>
      <c r="AN6" s="416"/>
    </row>
    <row r="7" spans="1:40" ht="19.5" customHeight="1">
      <c r="A7" s="10">
        <v>1</v>
      </c>
      <c r="B7" s="94" t="s">
        <v>144</v>
      </c>
      <c r="C7" s="95" t="s">
        <v>145</v>
      </c>
      <c r="D7" s="21"/>
      <c r="E7" s="21"/>
      <c r="F7" s="21"/>
      <c r="G7" s="22"/>
      <c r="H7" s="21">
        <v>5.6</v>
      </c>
      <c r="I7" s="21">
        <v>6</v>
      </c>
      <c r="J7" s="21">
        <v>5.7</v>
      </c>
      <c r="K7" s="21">
        <v>5.4</v>
      </c>
      <c r="L7" s="21">
        <v>6.3</v>
      </c>
      <c r="M7" s="21"/>
      <c r="N7" s="21">
        <v>5.3</v>
      </c>
      <c r="O7" s="249">
        <v>5</v>
      </c>
      <c r="P7" s="21">
        <v>5.7</v>
      </c>
      <c r="Q7" s="21">
        <v>6</v>
      </c>
      <c r="R7" s="21"/>
      <c r="S7" s="21"/>
      <c r="T7" s="21"/>
      <c r="U7" s="21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17">
        <f aca="true" t="shared" si="0" ref="AK7:AK45">(D7*$D$6+E7*$E$6+H7*$H$6+G7*$G$6+F7*$F$6+I7*$I$6+J7*$J$6+K7*$K$6+L7*$L$6+M7*$M$6+N7*$N$6+O7*$O$6+P7*$P$6+Q7*$Q$6+R7*$R$6+S7*$S$6+T7*$T$6+U7*$U$6+V7*$V$6+W7*$W$6+X7*$X$6+Y7*$Y$6+Z7*$Z$6+AA7*$AA$6+AB7*$AB$6+AC7*$AC$6+AD7*$AD$6+AE7*$AE$6+AF7*$AF$6+AG7*$AG$6+AH7*$AH$6+AI7*$AI$6+AJ7*$AJ$6)/SUM($D$6:$AJ$6)</f>
        <v>1.519047619047619</v>
      </c>
      <c r="AL7" s="58">
        <v>8.125</v>
      </c>
      <c r="AM7" s="41" t="str">
        <f aca="true" t="shared" si="1" ref="AM7:AM45">IF(AK7&lt;4.95,"YÕu",IF(AK7&lt;5.95,"Trung b×nh",IF(AK7&lt;6.95,"TB.Kh¸","Kh¸")))</f>
        <v>YÕu</v>
      </c>
      <c r="AN7" s="13"/>
    </row>
    <row r="8" spans="1:40" ht="19.5" customHeight="1">
      <c r="A8" s="5">
        <v>2</v>
      </c>
      <c r="B8" s="96" t="s">
        <v>146</v>
      </c>
      <c r="C8" s="97" t="s">
        <v>147</v>
      </c>
      <c r="D8" s="23"/>
      <c r="E8" s="23"/>
      <c r="F8" s="23"/>
      <c r="G8" s="24"/>
      <c r="H8" s="23">
        <v>5.4</v>
      </c>
      <c r="I8" s="23">
        <v>6</v>
      </c>
      <c r="J8" s="23">
        <v>5.8</v>
      </c>
      <c r="K8" s="23">
        <v>6.6</v>
      </c>
      <c r="L8" s="23">
        <v>6.4</v>
      </c>
      <c r="M8" s="23"/>
      <c r="N8" s="23">
        <v>6</v>
      </c>
      <c r="O8" s="23">
        <v>6</v>
      </c>
      <c r="P8" s="23">
        <v>6.7</v>
      </c>
      <c r="Q8" s="23">
        <v>7</v>
      </c>
      <c r="R8" s="23"/>
      <c r="S8" s="23"/>
      <c r="T8" s="23"/>
      <c r="U8" s="2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18">
        <f t="shared" si="0"/>
        <v>1.6666666666666667</v>
      </c>
      <c r="AL8" s="59">
        <v>8</v>
      </c>
      <c r="AM8" s="42" t="str">
        <f t="shared" si="1"/>
        <v>YÕu</v>
      </c>
      <c r="AN8" s="14"/>
    </row>
    <row r="9" spans="1:43" ht="19.5" customHeight="1">
      <c r="A9" s="5">
        <v>3</v>
      </c>
      <c r="B9" s="96" t="s">
        <v>148</v>
      </c>
      <c r="C9" s="97" t="s">
        <v>149</v>
      </c>
      <c r="D9" s="23"/>
      <c r="E9" s="23"/>
      <c r="F9" s="23"/>
      <c r="G9" s="24"/>
      <c r="H9" s="23">
        <v>5.6</v>
      </c>
      <c r="I9" s="23">
        <v>6</v>
      </c>
      <c r="J9" s="23">
        <v>6</v>
      </c>
      <c r="K9" s="23">
        <v>7</v>
      </c>
      <c r="L9" s="23">
        <v>6.8</v>
      </c>
      <c r="M9" s="23"/>
      <c r="N9" s="23">
        <v>5.4</v>
      </c>
      <c r="O9" s="23">
        <v>5.2</v>
      </c>
      <c r="P9" s="23">
        <v>6.6</v>
      </c>
      <c r="Q9" s="23">
        <v>6.6</v>
      </c>
      <c r="R9" s="23"/>
      <c r="S9" s="23"/>
      <c r="T9" s="23"/>
      <c r="U9" s="2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18">
        <f t="shared" si="0"/>
        <v>1.64</v>
      </c>
      <c r="AL9" s="59"/>
      <c r="AM9" s="42"/>
      <c r="AN9" s="14"/>
      <c r="AP9" s="138"/>
      <c r="AQ9" t="s">
        <v>455</v>
      </c>
    </row>
    <row r="10" spans="1:43" ht="19.5" customHeight="1">
      <c r="A10" s="5">
        <v>4</v>
      </c>
      <c r="B10" s="96" t="s">
        <v>150</v>
      </c>
      <c r="C10" s="97" t="s">
        <v>9</v>
      </c>
      <c r="D10" s="23"/>
      <c r="E10" s="23"/>
      <c r="F10" s="23"/>
      <c r="G10" s="24"/>
      <c r="H10" s="23">
        <v>7.4</v>
      </c>
      <c r="I10" s="23">
        <v>6.3</v>
      </c>
      <c r="J10" s="23">
        <v>6.2</v>
      </c>
      <c r="K10" s="23">
        <v>7</v>
      </c>
      <c r="L10" s="23">
        <v>7</v>
      </c>
      <c r="M10" s="23"/>
      <c r="N10" s="23">
        <v>5.6</v>
      </c>
      <c r="O10" s="23">
        <v>5.4</v>
      </c>
      <c r="P10" s="23">
        <v>7.3</v>
      </c>
      <c r="Q10" s="23">
        <v>7</v>
      </c>
      <c r="R10" s="23"/>
      <c r="S10" s="23"/>
      <c r="T10" s="23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18">
        <f t="shared" si="0"/>
        <v>1.7247619047619047</v>
      </c>
      <c r="AL10" s="59"/>
      <c r="AM10" s="42"/>
      <c r="AN10" s="14"/>
      <c r="AP10" s="144"/>
      <c r="AQ10" t="s">
        <v>456</v>
      </c>
    </row>
    <row r="11" spans="1:43" ht="19.5" customHeight="1">
      <c r="A11" s="5">
        <v>5</v>
      </c>
      <c r="B11" s="96" t="s">
        <v>151</v>
      </c>
      <c r="C11" s="97" t="s">
        <v>9</v>
      </c>
      <c r="D11" s="23"/>
      <c r="E11" s="23"/>
      <c r="F11" s="23"/>
      <c r="G11" s="24"/>
      <c r="H11" s="23">
        <v>7.6</v>
      </c>
      <c r="I11" s="23">
        <v>6.2</v>
      </c>
      <c r="J11" s="23">
        <v>6.2</v>
      </c>
      <c r="K11" s="23">
        <v>6.4</v>
      </c>
      <c r="L11" s="23">
        <v>7.1</v>
      </c>
      <c r="M11" s="23"/>
      <c r="N11" s="23">
        <v>6</v>
      </c>
      <c r="O11" s="23">
        <v>5.8</v>
      </c>
      <c r="P11" s="23">
        <v>6.7</v>
      </c>
      <c r="Q11" s="23">
        <v>6.6</v>
      </c>
      <c r="R11" s="23"/>
      <c r="S11" s="23"/>
      <c r="T11" s="23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18">
        <f t="shared" si="0"/>
        <v>1.7038095238095239</v>
      </c>
      <c r="AL11" s="59"/>
      <c r="AM11" s="42"/>
      <c r="AN11" s="14"/>
      <c r="AP11" s="139" t="s">
        <v>457</v>
      </c>
      <c r="AQ11" t="s">
        <v>458</v>
      </c>
    </row>
    <row r="12" spans="1:43" ht="19.5" customHeight="1">
      <c r="A12" s="5">
        <v>6</v>
      </c>
      <c r="B12" s="96" t="s">
        <v>152</v>
      </c>
      <c r="C12" s="97" t="s">
        <v>153</v>
      </c>
      <c r="D12" s="23"/>
      <c r="E12" s="23"/>
      <c r="F12" s="23"/>
      <c r="G12" s="24"/>
      <c r="H12" s="23">
        <v>6.4</v>
      </c>
      <c r="I12" s="23">
        <v>5.7</v>
      </c>
      <c r="J12" s="23">
        <v>6.2</v>
      </c>
      <c r="K12" s="23">
        <v>5.6</v>
      </c>
      <c r="L12" s="23">
        <v>6.4</v>
      </c>
      <c r="M12" s="23"/>
      <c r="N12" s="23">
        <v>6.7</v>
      </c>
      <c r="O12" s="23">
        <v>5.4</v>
      </c>
      <c r="P12" s="23">
        <v>6.3</v>
      </c>
      <c r="Q12" s="23">
        <v>6.4</v>
      </c>
      <c r="R12" s="23"/>
      <c r="S12" s="23"/>
      <c r="T12" s="23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8">
        <f t="shared" si="0"/>
        <v>1.6085714285714285</v>
      </c>
      <c r="AL12" s="59"/>
      <c r="AM12" s="42"/>
      <c r="AN12" s="14"/>
      <c r="AP12" s="141"/>
      <c r="AQ12" t="s">
        <v>459</v>
      </c>
    </row>
    <row r="13" spans="1:43" ht="19.5" customHeight="1">
      <c r="A13" s="5">
        <v>7</v>
      </c>
      <c r="B13" s="96" t="s">
        <v>154</v>
      </c>
      <c r="C13" s="97" t="s">
        <v>155</v>
      </c>
      <c r="D13" s="23"/>
      <c r="E13" s="23"/>
      <c r="F13" s="23"/>
      <c r="G13" s="24"/>
      <c r="H13" s="23">
        <v>5.6</v>
      </c>
      <c r="I13" s="23">
        <v>7.1</v>
      </c>
      <c r="J13" s="23">
        <v>5.8</v>
      </c>
      <c r="K13" s="23">
        <v>5.6</v>
      </c>
      <c r="L13" s="23">
        <v>6.8</v>
      </c>
      <c r="M13" s="23"/>
      <c r="N13" s="23">
        <v>5.7</v>
      </c>
      <c r="O13" s="238">
        <v>5</v>
      </c>
      <c r="P13" s="23">
        <v>6</v>
      </c>
      <c r="Q13" s="23">
        <v>6.2</v>
      </c>
      <c r="R13" s="23"/>
      <c r="S13" s="23"/>
      <c r="T13" s="23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8">
        <f t="shared" si="0"/>
        <v>1.6161904761904764</v>
      </c>
      <c r="AL13" s="59"/>
      <c r="AM13" s="42"/>
      <c r="AN13" s="14"/>
      <c r="AP13" s="143"/>
      <c r="AQ13" t="s">
        <v>460</v>
      </c>
    </row>
    <row r="14" spans="1:40" ht="19.5" customHeight="1">
      <c r="A14" s="5">
        <v>8</v>
      </c>
      <c r="B14" s="96" t="s">
        <v>156</v>
      </c>
      <c r="C14" s="97" t="s">
        <v>39</v>
      </c>
      <c r="D14" s="23"/>
      <c r="E14" s="23"/>
      <c r="F14" s="23"/>
      <c r="G14" s="24"/>
      <c r="H14" s="23">
        <v>8</v>
      </c>
      <c r="I14" s="23">
        <v>6.6</v>
      </c>
      <c r="J14" s="23">
        <v>6</v>
      </c>
      <c r="K14" s="23">
        <v>5.9</v>
      </c>
      <c r="L14" s="23">
        <v>6.8</v>
      </c>
      <c r="M14" s="23"/>
      <c r="N14" s="23">
        <v>5.3</v>
      </c>
      <c r="O14" s="23">
        <v>5.8</v>
      </c>
      <c r="P14" s="23">
        <v>6.6</v>
      </c>
      <c r="Q14" s="23">
        <v>7.2</v>
      </c>
      <c r="R14" s="23"/>
      <c r="S14" s="23"/>
      <c r="T14" s="23"/>
      <c r="U14" s="2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18">
        <f t="shared" si="0"/>
        <v>1.7038095238095237</v>
      </c>
      <c r="AL14" s="59"/>
      <c r="AM14" s="42"/>
      <c r="AN14" s="14"/>
    </row>
    <row r="15" spans="1:40" ht="19.5" customHeight="1">
      <c r="A15" s="5">
        <v>9</v>
      </c>
      <c r="B15" s="96" t="s">
        <v>157</v>
      </c>
      <c r="C15" s="97" t="s">
        <v>158</v>
      </c>
      <c r="D15" s="23"/>
      <c r="E15" s="23"/>
      <c r="F15" s="23"/>
      <c r="G15" s="24"/>
      <c r="H15" s="238">
        <v>5</v>
      </c>
      <c r="I15" s="23">
        <v>5.2</v>
      </c>
      <c r="J15" s="23">
        <v>5</v>
      </c>
      <c r="K15" s="23">
        <v>5.7</v>
      </c>
      <c r="L15" s="23">
        <v>5.8</v>
      </c>
      <c r="M15" s="23"/>
      <c r="N15" s="23">
        <v>5.3</v>
      </c>
      <c r="O15" s="23">
        <v>5.7</v>
      </c>
      <c r="P15" s="23">
        <v>5.7</v>
      </c>
      <c r="Q15" s="23">
        <v>5.5</v>
      </c>
      <c r="R15" s="23"/>
      <c r="S15" s="23"/>
      <c r="T15" s="23"/>
      <c r="U15" s="2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18">
        <f t="shared" si="0"/>
        <v>1.4504761904761903</v>
      </c>
      <c r="AL15" s="59"/>
      <c r="AM15" s="42"/>
      <c r="AN15" s="14"/>
    </row>
    <row r="16" spans="1:40" ht="19.5" customHeight="1">
      <c r="A16" s="5">
        <v>10</v>
      </c>
      <c r="B16" s="96" t="s">
        <v>159</v>
      </c>
      <c r="C16" s="97" t="s">
        <v>160</v>
      </c>
      <c r="D16" s="23"/>
      <c r="E16" s="23"/>
      <c r="F16" s="23"/>
      <c r="G16" s="24"/>
      <c r="H16" s="23">
        <v>6.2</v>
      </c>
      <c r="I16" s="23">
        <v>6.3</v>
      </c>
      <c r="J16" s="23">
        <v>6.1</v>
      </c>
      <c r="K16" s="23">
        <v>6.2</v>
      </c>
      <c r="L16" s="23">
        <v>6.7</v>
      </c>
      <c r="M16" s="23"/>
      <c r="N16" s="23">
        <v>5.7</v>
      </c>
      <c r="O16" s="23">
        <v>5.8</v>
      </c>
      <c r="P16" s="23">
        <v>6.7</v>
      </c>
      <c r="Q16" s="23">
        <v>6.8</v>
      </c>
      <c r="R16" s="23"/>
      <c r="S16" s="23"/>
      <c r="T16" s="23"/>
      <c r="U16" s="2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8">
        <f t="shared" si="0"/>
        <v>1.6761904761904762</v>
      </c>
      <c r="AL16" s="59"/>
      <c r="AM16" s="42"/>
      <c r="AN16" s="14"/>
    </row>
    <row r="17" spans="1:40" ht="19.5" customHeight="1">
      <c r="A17" s="5">
        <v>11</v>
      </c>
      <c r="B17" s="96" t="s">
        <v>162</v>
      </c>
      <c r="C17" s="97" t="s">
        <v>161</v>
      </c>
      <c r="D17" s="23"/>
      <c r="E17" s="23"/>
      <c r="F17" s="23"/>
      <c r="G17" s="24"/>
      <c r="H17" s="23">
        <v>7.4</v>
      </c>
      <c r="I17" s="23">
        <v>5.4</v>
      </c>
      <c r="J17" s="23">
        <v>5.4</v>
      </c>
      <c r="K17" s="23">
        <v>6.2</v>
      </c>
      <c r="L17" s="23">
        <v>6</v>
      </c>
      <c r="M17" s="23"/>
      <c r="N17" s="23">
        <v>6.4</v>
      </c>
      <c r="O17" s="23">
        <v>5.8</v>
      </c>
      <c r="P17" s="23">
        <v>6.3</v>
      </c>
      <c r="Q17" s="23">
        <v>6.4</v>
      </c>
      <c r="R17" s="23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18">
        <f t="shared" si="0"/>
        <v>1.5885714285714283</v>
      </c>
      <c r="AL17" s="59"/>
      <c r="AM17" s="42"/>
      <c r="AN17" s="14"/>
    </row>
    <row r="18" spans="1:40" ht="19.5" customHeight="1">
      <c r="A18" s="5">
        <v>12</v>
      </c>
      <c r="B18" s="96" t="s">
        <v>163</v>
      </c>
      <c r="C18" s="97" t="s">
        <v>82</v>
      </c>
      <c r="D18" s="23"/>
      <c r="E18" s="23"/>
      <c r="F18" s="23"/>
      <c r="G18" s="24"/>
      <c r="H18" s="23">
        <v>5.6</v>
      </c>
      <c r="I18" s="23">
        <v>7.1</v>
      </c>
      <c r="J18" s="23">
        <v>6.7</v>
      </c>
      <c r="K18" s="23">
        <v>6.3</v>
      </c>
      <c r="L18" s="23">
        <v>6.4</v>
      </c>
      <c r="M18" s="23"/>
      <c r="N18" s="23">
        <v>6.3</v>
      </c>
      <c r="O18" s="23">
        <v>6.4</v>
      </c>
      <c r="P18" s="23">
        <v>7</v>
      </c>
      <c r="Q18" s="23">
        <v>6.6</v>
      </c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18">
        <f t="shared" si="0"/>
        <v>1.7580952380952384</v>
      </c>
      <c r="AL18" s="59"/>
      <c r="AM18" s="42"/>
      <c r="AN18" s="14"/>
    </row>
    <row r="19" spans="1:40" ht="19.5" customHeight="1">
      <c r="A19" s="5">
        <v>13</v>
      </c>
      <c r="B19" s="96" t="s">
        <v>164</v>
      </c>
      <c r="C19" s="97" t="s">
        <v>165</v>
      </c>
      <c r="D19" s="23"/>
      <c r="E19" s="23"/>
      <c r="F19" s="23"/>
      <c r="G19" s="24"/>
      <c r="H19" s="23">
        <v>6.4</v>
      </c>
      <c r="I19" s="23">
        <v>6.9</v>
      </c>
      <c r="J19" s="23">
        <v>6.6</v>
      </c>
      <c r="K19" s="23">
        <v>5.9</v>
      </c>
      <c r="L19" s="23">
        <v>6.8</v>
      </c>
      <c r="M19" s="23"/>
      <c r="N19" s="23">
        <v>6</v>
      </c>
      <c r="O19" s="23">
        <v>6</v>
      </c>
      <c r="P19" s="23">
        <v>7</v>
      </c>
      <c r="Q19" s="23">
        <v>6.2</v>
      </c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18">
        <f t="shared" si="0"/>
        <v>1.7161904761904763</v>
      </c>
      <c r="AL19" s="59"/>
      <c r="AM19" s="42"/>
      <c r="AN19" s="14"/>
    </row>
    <row r="20" spans="1:40" ht="19.5" customHeight="1">
      <c r="A20" s="5">
        <v>14</v>
      </c>
      <c r="B20" s="96" t="s">
        <v>166</v>
      </c>
      <c r="C20" s="97" t="s">
        <v>167</v>
      </c>
      <c r="D20" s="23"/>
      <c r="E20" s="23"/>
      <c r="F20" s="23"/>
      <c r="G20" s="24"/>
      <c r="H20" s="26">
        <v>7.6</v>
      </c>
      <c r="I20" s="26">
        <v>6.6</v>
      </c>
      <c r="J20" s="26">
        <v>6.7</v>
      </c>
      <c r="K20" s="26">
        <v>7</v>
      </c>
      <c r="L20" s="26">
        <v>7.2</v>
      </c>
      <c r="M20" s="23"/>
      <c r="N20" s="26">
        <v>6.7</v>
      </c>
      <c r="O20" s="26">
        <v>5.9</v>
      </c>
      <c r="P20" s="26">
        <v>7.3</v>
      </c>
      <c r="Q20" s="26">
        <v>7.2</v>
      </c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18">
        <f t="shared" si="0"/>
        <v>1.8133333333333335</v>
      </c>
      <c r="AL20" s="59"/>
      <c r="AM20" s="42"/>
      <c r="AN20" s="14"/>
    </row>
    <row r="21" spans="1:40" ht="19.5" customHeight="1">
      <c r="A21" s="5">
        <v>15</v>
      </c>
      <c r="B21" s="96" t="s">
        <v>168</v>
      </c>
      <c r="C21" s="97" t="s">
        <v>169</v>
      </c>
      <c r="D21" s="23"/>
      <c r="E21" s="23"/>
      <c r="F21" s="23"/>
      <c r="G21" s="24"/>
      <c r="H21" s="25">
        <v>5.6</v>
      </c>
      <c r="I21" s="25">
        <v>6</v>
      </c>
      <c r="J21" s="263">
        <v>5</v>
      </c>
      <c r="K21" s="25">
        <v>5.8</v>
      </c>
      <c r="L21" s="25">
        <v>6.4</v>
      </c>
      <c r="M21" s="23"/>
      <c r="N21" s="25">
        <v>5</v>
      </c>
      <c r="O21" s="263">
        <v>5</v>
      </c>
      <c r="P21" s="263">
        <v>5.7</v>
      </c>
      <c r="Q21" s="263">
        <v>5.2</v>
      </c>
      <c r="R21" s="23"/>
      <c r="S21" s="23"/>
      <c r="T21" s="23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18">
        <f t="shared" si="0"/>
        <v>1.4704761904761905</v>
      </c>
      <c r="AL21" s="59"/>
      <c r="AM21" s="42"/>
      <c r="AN21" s="14"/>
    </row>
    <row r="22" spans="1:40" ht="19.5" customHeight="1">
      <c r="A22" s="5">
        <v>16</v>
      </c>
      <c r="B22" s="96" t="s">
        <v>170</v>
      </c>
      <c r="C22" s="97" t="s">
        <v>171</v>
      </c>
      <c r="D22" s="23"/>
      <c r="E22" s="23"/>
      <c r="F22" s="23"/>
      <c r="G22" s="24"/>
      <c r="H22" s="23">
        <v>8</v>
      </c>
      <c r="I22" s="23">
        <v>6.6</v>
      </c>
      <c r="J22" s="23">
        <v>6.6</v>
      </c>
      <c r="K22" s="23">
        <v>6.6</v>
      </c>
      <c r="L22" s="23">
        <v>6.4</v>
      </c>
      <c r="M22" s="23"/>
      <c r="N22" s="23">
        <v>5.3</v>
      </c>
      <c r="O22" s="238">
        <v>5.2</v>
      </c>
      <c r="P22" s="23">
        <v>6.3</v>
      </c>
      <c r="Q22" s="23">
        <v>6.6</v>
      </c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18">
        <f t="shared" si="0"/>
        <v>1.6838095238095239</v>
      </c>
      <c r="AL22" s="59"/>
      <c r="AM22" s="42"/>
      <c r="AN22" s="14"/>
    </row>
    <row r="23" spans="1:40" ht="19.5" customHeight="1">
      <c r="A23" s="5">
        <v>17</v>
      </c>
      <c r="B23" s="96" t="s">
        <v>172</v>
      </c>
      <c r="C23" s="97" t="s">
        <v>173</v>
      </c>
      <c r="D23" s="23"/>
      <c r="E23" s="23"/>
      <c r="F23" s="23"/>
      <c r="G23" s="24"/>
      <c r="H23" s="23">
        <v>5.4</v>
      </c>
      <c r="I23" s="23">
        <v>6.8</v>
      </c>
      <c r="J23" s="23">
        <v>5</v>
      </c>
      <c r="K23" s="23">
        <v>6.2</v>
      </c>
      <c r="L23" s="23">
        <v>6.8</v>
      </c>
      <c r="M23" s="23"/>
      <c r="N23" s="23">
        <v>6</v>
      </c>
      <c r="O23" s="23">
        <v>5.7</v>
      </c>
      <c r="P23" s="23">
        <v>7</v>
      </c>
      <c r="Q23" s="23">
        <v>7.2</v>
      </c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8">
        <f t="shared" si="0"/>
        <v>1.6761904761904765</v>
      </c>
      <c r="AL23" s="59"/>
      <c r="AM23" s="42"/>
      <c r="AN23" s="14"/>
    </row>
    <row r="24" spans="1:40" ht="19.5" customHeight="1">
      <c r="A24" s="5">
        <v>18</v>
      </c>
      <c r="B24" s="98" t="s">
        <v>174</v>
      </c>
      <c r="C24" s="99" t="s">
        <v>11</v>
      </c>
      <c r="D24" s="23"/>
      <c r="E24" s="23"/>
      <c r="F24" s="23"/>
      <c r="G24" s="24"/>
      <c r="H24" s="23">
        <v>5.4</v>
      </c>
      <c r="I24" s="23">
        <v>6.8</v>
      </c>
      <c r="J24" s="23">
        <v>6</v>
      </c>
      <c r="K24" s="23">
        <v>7</v>
      </c>
      <c r="L24" s="23">
        <v>7.3</v>
      </c>
      <c r="M24" s="23"/>
      <c r="N24" s="23">
        <v>6</v>
      </c>
      <c r="O24" s="23">
        <v>5.8</v>
      </c>
      <c r="P24" s="23">
        <v>7.3</v>
      </c>
      <c r="Q24" s="23">
        <v>7.2</v>
      </c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18">
        <f t="shared" si="0"/>
        <v>1.760952380952381</v>
      </c>
      <c r="AL24" s="59"/>
      <c r="AM24" s="42"/>
      <c r="AN24" s="14"/>
    </row>
    <row r="25" spans="1:40" ht="19.5" customHeight="1">
      <c r="A25" s="5">
        <v>19</v>
      </c>
      <c r="B25" s="100" t="s">
        <v>175</v>
      </c>
      <c r="C25" s="101" t="s">
        <v>176</v>
      </c>
      <c r="D25" s="23"/>
      <c r="E25" s="23"/>
      <c r="F25" s="23"/>
      <c r="G25" s="24"/>
      <c r="H25" s="23">
        <v>6.8</v>
      </c>
      <c r="I25" s="23">
        <v>6.2</v>
      </c>
      <c r="J25" s="23">
        <v>6</v>
      </c>
      <c r="K25" s="23">
        <v>5.6</v>
      </c>
      <c r="L25" s="23">
        <v>6.4</v>
      </c>
      <c r="M25" s="23"/>
      <c r="N25" s="23">
        <v>6</v>
      </c>
      <c r="O25" s="23">
        <v>5.4</v>
      </c>
      <c r="P25" s="23">
        <v>5.7</v>
      </c>
      <c r="Q25" s="23">
        <v>6.5</v>
      </c>
      <c r="R25" s="23"/>
      <c r="S25" s="23"/>
      <c r="T25" s="23"/>
      <c r="U25" s="2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18">
        <f t="shared" si="0"/>
        <v>1.6076190476190477</v>
      </c>
      <c r="AL25" s="59"/>
      <c r="AM25" s="42"/>
      <c r="AN25" s="14"/>
    </row>
    <row r="26" spans="1:40" ht="19.5" customHeight="1">
      <c r="A26" s="5">
        <v>20</v>
      </c>
      <c r="B26" s="96" t="s">
        <v>177</v>
      </c>
      <c r="C26" s="97" t="s">
        <v>178</v>
      </c>
      <c r="D26" s="23"/>
      <c r="E26" s="23"/>
      <c r="F26" s="23"/>
      <c r="G26" s="24"/>
      <c r="H26" s="23">
        <v>5</v>
      </c>
      <c r="I26" s="23">
        <v>6.6</v>
      </c>
      <c r="J26" s="23">
        <v>5.4</v>
      </c>
      <c r="K26" s="23">
        <v>5.8</v>
      </c>
      <c r="L26" s="23">
        <v>5.8</v>
      </c>
      <c r="M26" s="23"/>
      <c r="N26" s="23">
        <v>5.7</v>
      </c>
      <c r="O26" s="23">
        <v>5.3</v>
      </c>
      <c r="P26" s="23">
        <v>5.7</v>
      </c>
      <c r="Q26" s="23">
        <v>5.6</v>
      </c>
      <c r="R26" s="23"/>
      <c r="S26" s="23"/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">
        <f t="shared" si="0"/>
        <v>1.5314285714285716</v>
      </c>
      <c r="AL26" s="59"/>
      <c r="AM26" s="42"/>
      <c r="AN26" s="14"/>
    </row>
    <row r="27" spans="1:40" ht="19.5" customHeight="1">
      <c r="A27" s="5">
        <v>21</v>
      </c>
      <c r="B27" s="96" t="s">
        <v>179</v>
      </c>
      <c r="C27" s="97" t="s">
        <v>83</v>
      </c>
      <c r="D27" s="23"/>
      <c r="E27" s="23"/>
      <c r="F27" s="23"/>
      <c r="G27" s="24"/>
      <c r="H27" s="23">
        <v>6.4</v>
      </c>
      <c r="I27" s="23">
        <v>6.5</v>
      </c>
      <c r="J27" s="23">
        <v>6.2</v>
      </c>
      <c r="K27" s="23">
        <v>7</v>
      </c>
      <c r="L27" s="23">
        <v>7.3</v>
      </c>
      <c r="M27" s="23"/>
      <c r="N27" s="23">
        <v>6.1</v>
      </c>
      <c r="O27" s="23">
        <v>5.8</v>
      </c>
      <c r="P27" s="23">
        <v>7.3</v>
      </c>
      <c r="Q27" s="23">
        <v>7.2</v>
      </c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">
        <f t="shared" si="0"/>
        <v>1.7657142857142858</v>
      </c>
      <c r="AL27" s="59"/>
      <c r="AM27" s="42"/>
      <c r="AN27" s="14"/>
    </row>
    <row r="28" spans="1:40" ht="19.5" customHeight="1">
      <c r="A28" s="5">
        <v>22</v>
      </c>
      <c r="B28" s="96" t="s">
        <v>180</v>
      </c>
      <c r="C28" s="97" t="s">
        <v>181</v>
      </c>
      <c r="D28" s="23"/>
      <c r="E28" s="23"/>
      <c r="F28" s="23"/>
      <c r="G28" s="24"/>
      <c r="H28" s="23">
        <v>5.6</v>
      </c>
      <c r="I28" s="23">
        <v>6</v>
      </c>
      <c r="J28" s="23">
        <v>5.3</v>
      </c>
      <c r="K28" s="23">
        <v>5</v>
      </c>
      <c r="L28" s="23">
        <v>6.3</v>
      </c>
      <c r="M28" s="23"/>
      <c r="N28" s="23">
        <v>5</v>
      </c>
      <c r="O28" s="238">
        <v>5.2</v>
      </c>
      <c r="P28" s="23">
        <v>5.3</v>
      </c>
      <c r="Q28" s="23">
        <v>5.4</v>
      </c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8">
        <f t="shared" si="0"/>
        <v>1.4638095238095237</v>
      </c>
      <c r="AL28" s="59">
        <v>8.125</v>
      </c>
      <c r="AM28" s="42" t="str">
        <f t="shared" si="1"/>
        <v>YÕu</v>
      </c>
      <c r="AN28" s="14"/>
    </row>
    <row r="29" spans="1:40" ht="19.5" customHeight="1">
      <c r="A29" s="5">
        <v>23</v>
      </c>
      <c r="B29" s="96" t="s">
        <v>175</v>
      </c>
      <c r="C29" s="97" t="s">
        <v>182</v>
      </c>
      <c r="D29" s="23"/>
      <c r="E29" s="23"/>
      <c r="F29" s="23"/>
      <c r="G29" s="24"/>
      <c r="H29" s="23">
        <v>6.8</v>
      </c>
      <c r="I29" s="23">
        <v>6.5</v>
      </c>
      <c r="J29" s="23">
        <v>6.2</v>
      </c>
      <c r="K29" s="23">
        <v>5.7</v>
      </c>
      <c r="L29" s="23">
        <v>6.8</v>
      </c>
      <c r="M29" s="23"/>
      <c r="N29" s="23">
        <v>6</v>
      </c>
      <c r="O29" s="23">
        <v>5.2</v>
      </c>
      <c r="P29" s="23">
        <v>6.7</v>
      </c>
      <c r="Q29" s="23">
        <v>7.2</v>
      </c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8">
        <f t="shared" si="0"/>
        <v>1.681904761904762</v>
      </c>
      <c r="AL29" s="59">
        <v>7</v>
      </c>
      <c r="AM29" s="42" t="str">
        <f t="shared" si="1"/>
        <v>YÕu</v>
      </c>
      <c r="AN29" s="14"/>
    </row>
    <row r="30" spans="1:40" ht="19.5" customHeight="1">
      <c r="A30" s="5">
        <v>24</v>
      </c>
      <c r="B30" s="96" t="s">
        <v>170</v>
      </c>
      <c r="C30" s="97" t="s">
        <v>182</v>
      </c>
      <c r="D30" s="23"/>
      <c r="E30" s="23"/>
      <c r="F30" s="23"/>
      <c r="G30" s="24"/>
      <c r="H30" s="23">
        <v>5.6</v>
      </c>
      <c r="I30" s="23">
        <v>5.7</v>
      </c>
      <c r="J30" s="23">
        <v>5</v>
      </c>
      <c r="K30" s="23">
        <v>5</v>
      </c>
      <c r="L30" s="23">
        <v>5.6</v>
      </c>
      <c r="M30" s="23"/>
      <c r="N30" s="23">
        <v>5</v>
      </c>
      <c r="O30" s="238">
        <v>5</v>
      </c>
      <c r="P30" s="23">
        <v>5.3</v>
      </c>
      <c r="Q30" s="23">
        <v>5.4</v>
      </c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8">
        <f t="shared" si="0"/>
        <v>1.4104761904761904</v>
      </c>
      <c r="AL30" s="59">
        <v>8</v>
      </c>
      <c r="AM30" s="42" t="str">
        <f t="shared" si="1"/>
        <v>YÕu</v>
      </c>
      <c r="AN30" s="14"/>
    </row>
    <row r="31" spans="1:40" ht="19.5" customHeight="1">
      <c r="A31" s="5">
        <v>25</v>
      </c>
      <c r="B31" s="96" t="s">
        <v>183</v>
      </c>
      <c r="C31" s="97" t="s">
        <v>184</v>
      </c>
      <c r="D31" s="23"/>
      <c r="E31" s="23"/>
      <c r="F31" s="23"/>
      <c r="G31" s="24"/>
      <c r="H31" s="23">
        <v>6</v>
      </c>
      <c r="I31" s="23">
        <v>5.7</v>
      </c>
      <c r="J31" s="23">
        <v>5.7</v>
      </c>
      <c r="K31" s="23">
        <v>6</v>
      </c>
      <c r="L31" s="23">
        <v>6.6</v>
      </c>
      <c r="M31" s="23"/>
      <c r="N31" s="23">
        <v>6</v>
      </c>
      <c r="O31" s="23">
        <v>5.4</v>
      </c>
      <c r="P31" s="23">
        <v>5.7</v>
      </c>
      <c r="Q31" s="23">
        <v>5.6</v>
      </c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18">
        <f t="shared" si="0"/>
        <v>1.5476190476190477</v>
      </c>
      <c r="AL31" s="59">
        <v>7</v>
      </c>
      <c r="AM31" s="42" t="str">
        <f t="shared" si="1"/>
        <v>YÕu</v>
      </c>
      <c r="AN31" s="14"/>
    </row>
    <row r="32" spans="1:40" ht="19.5" customHeight="1">
      <c r="A32" s="5">
        <v>26</v>
      </c>
      <c r="B32" s="96" t="s">
        <v>144</v>
      </c>
      <c r="C32" s="97" t="s">
        <v>185</v>
      </c>
      <c r="D32" s="23"/>
      <c r="E32" s="23"/>
      <c r="F32" s="23"/>
      <c r="G32" s="24"/>
      <c r="H32" s="23">
        <v>6.2</v>
      </c>
      <c r="I32" s="23">
        <v>6</v>
      </c>
      <c r="J32" s="23">
        <v>6</v>
      </c>
      <c r="K32" s="23">
        <v>6</v>
      </c>
      <c r="L32" s="23">
        <v>6.8</v>
      </c>
      <c r="M32" s="23"/>
      <c r="N32" s="23">
        <v>6.4</v>
      </c>
      <c r="O32" s="23">
        <v>5.7</v>
      </c>
      <c r="P32" s="23">
        <v>6.7</v>
      </c>
      <c r="Q32" s="23">
        <v>7.2</v>
      </c>
      <c r="R32" s="23"/>
      <c r="S32" s="23"/>
      <c r="T32" s="23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8">
        <f t="shared" si="0"/>
        <v>1.6800000000000002</v>
      </c>
      <c r="AL32" s="59">
        <v>7</v>
      </c>
      <c r="AM32" s="42" t="str">
        <f t="shared" si="1"/>
        <v>YÕu</v>
      </c>
      <c r="AN32" s="14"/>
    </row>
    <row r="33" spans="1:40" ht="19.5" customHeight="1">
      <c r="A33" s="5">
        <v>27</v>
      </c>
      <c r="B33" s="96" t="s">
        <v>186</v>
      </c>
      <c r="C33" s="97" t="s">
        <v>187</v>
      </c>
      <c r="D33" s="23"/>
      <c r="E33" s="23"/>
      <c r="F33" s="23"/>
      <c r="G33" s="24"/>
      <c r="H33" s="23">
        <v>7.6</v>
      </c>
      <c r="I33" s="23">
        <v>6.3</v>
      </c>
      <c r="J33" s="23">
        <v>6.6</v>
      </c>
      <c r="K33" s="23">
        <v>6.1</v>
      </c>
      <c r="L33" s="23">
        <v>6.6</v>
      </c>
      <c r="M33" s="23"/>
      <c r="N33" s="23">
        <v>5.7</v>
      </c>
      <c r="O33" s="23">
        <v>5.8</v>
      </c>
      <c r="P33" s="23">
        <v>6.3</v>
      </c>
      <c r="Q33" s="23">
        <v>5.6</v>
      </c>
      <c r="R33" s="23"/>
      <c r="S33" s="23"/>
      <c r="T33" s="23"/>
      <c r="U33" s="23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8">
        <f t="shared" si="0"/>
        <v>1.6495238095238094</v>
      </c>
      <c r="AL33" s="59">
        <v>8</v>
      </c>
      <c r="AM33" s="42" t="str">
        <f t="shared" si="1"/>
        <v>YÕu</v>
      </c>
      <c r="AN33" s="14"/>
    </row>
    <row r="34" spans="1:40" ht="19.5" customHeight="1">
      <c r="A34" s="5">
        <v>28</v>
      </c>
      <c r="B34" s="96" t="s">
        <v>188</v>
      </c>
      <c r="C34" s="97" t="s">
        <v>189</v>
      </c>
      <c r="D34" s="23"/>
      <c r="E34" s="23"/>
      <c r="F34" s="23"/>
      <c r="G34" s="24"/>
      <c r="H34" s="23">
        <v>5</v>
      </c>
      <c r="I34" s="23">
        <v>6</v>
      </c>
      <c r="J34" s="23">
        <v>5.2</v>
      </c>
      <c r="K34" s="23">
        <v>5.4</v>
      </c>
      <c r="L34" s="23">
        <v>6.1</v>
      </c>
      <c r="M34" s="23"/>
      <c r="N34" s="23">
        <v>6</v>
      </c>
      <c r="O34" s="23">
        <v>5.8</v>
      </c>
      <c r="P34" s="23">
        <v>5.7</v>
      </c>
      <c r="Q34" s="23">
        <v>5.8</v>
      </c>
      <c r="R34" s="23"/>
      <c r="S34" s="23"/>
      <c r="T34" s="23"/>
      <c r="U34" s="23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18">
        <f t="shared" si="0"/>
        <v>1.5247619047619048</v>
      </c>
      <c r="AL34" s="59">
        <v>8</v>
      </c>
      <c r="AM34" s="42" t="str">
        <f t="shared" si="1"/>
        <v>YÕu</v>
      </c>
      <c r="AN34" s="14"/>
    </row>
    <row r="35" spans="1:40" ht="19.5" customHeight="1">
      <c r="A35" s="5">
        <v>29</v>
      </c>
      <c r="B35" s="96" t="s">
        <v>190</v>
      </c>
      <c r="C35" s="97" t="s">
        <v>191</v>
      </c>
      <c r="D35" s="23"/>
      <c r="E35" s="23"/>
      <c r="F35" s="23"/>
      <c r="G35" s="24"/>
      <c r="H35" s="23">
        <v>5.6</v>
      </c>
      <c r="I35" s="23">
        <v>5.5</v>
      </c>
      <c r="J35" s="23">
        <v>5</v>
      </c>
      <c r="K35" s="23">
        <v>5.4</v>
      </c>
      <c r="L35" s="23">
        <v>6</v>
      </c>
      <c r="M35" s="23"/>
      <c r="N35" s="23">
        <v>5</v>
      </c>
      <c r="O35" s="238">
        <v>5</v>
      </c>
      <c r="P35" s="23">
        <v>5.7</v>
      </c>
      <c r="Q35" s="23">
        <v>5.2</v>
      </c>
      <c r="R35" s="23"/>
      <c r="S35" s="23"/>
      <c r="T35" s="23"/>
      <c r="U35" s="23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18">
        <f t="shared" si="0"/>
        <v>1.423809523809524</v>
      </c>
      <c r="AL35" s="59">
        <v>8</v>
      </c>
      <c r="AM35" s="42" t="str">
        <f t="shared" si="1"/>
        <v>YÕu</v>
      </c>
      <c r="AN35" s="14"/>
    </row>
    <row r="36" spans="1:40" ht="19.5" customHeight="1">
      <c r="A36" s="5">
        <v>30</v>
      </c>
      <c r="B36" s="96" t="s">
        <v>192</v>
      </c>
      <c r="C36" s="97" t="s">
        <v>193</v>
      </c>
      <c r="D36" s="23"/>
      <c r="E36" s="23"/>
      <c r="F36" s="23"/>
      <c r="G36" s="24"/>
      <c r="H36" s="23">
        <v>5.6</v>
      </c>
      <c r="I36" s="23">
        <v>5.3</v>
      </c>
      <c r="J36" s="23">
        <v>5.6</v>
      </c>
      <c r="K36" s="23">
        <v>5.6</v>
      </c>
      <c r="L36" s="23">
        <v>6.8</v>
      </c>
      <c r="M36" s="23"/>
      <c r="N36" s="23">
        <v>5.4</v>
      </c>
      <c r="O36" s="238">
        <v>5.1</v>
      </c>
      <c r="P36" s="23">
        <v>6</v>
      </c>
      <c r="Q36" s="23">
        <v>5.8</v>
      </c>
      <c r="R36" s="23"/>
      <c r="S36" s="23"/>
      <c r="T36" s="23"/>
      <c r="U36" s="23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18">
        <f t="shared" si="0"/>
        <v>1.5057142857142853</v>
      </c>
      <c r="AL36" s="59">
        <v>8</v>
      </c>
      <c r="AM36" s="42" t="str">
        <f t="shared" si="1"/>
        <v>YÕu</v>
      </c>
      <c r="AN36" s="14"/>
    </row>
    <row r="37" spans="1:40" ht="19.5" customHeight="1">
      <c r="A37" s="5">
        <v>31</v>
      </c>
      <c r="B37" s="96" t="s">
        <v>194</v>
      </c>
      <c r="C37" s="97" t="s">
        <v>195</v>
      </c>
      <c r="D37" s="23"/>
      <c r="E37" s="23"/>
      <c r="F37" s="23"/>
      <c r="G37" s="24"/>
      <c r="H37" s="23">
        <v>5.4</v>
      </c>
      <c r="I37" s="23">
        <v>6.6</v>
      </c>
      <c r="J37" s="23">
        <v>5.7</v>
      </c>
      <c r="K37" s="23">
        <v>6.2</v>
      </c>
      <c r="L37" s="23">
        <v>6.6</v>
      </c>
      <c r="M37" s="23"/>
      <c r="N37" s="23">
        <v>5.7</v>
      </c>
      <c r="O37" s="23">
        <v>5.9</v>
      </c>
      <c r="P37" s="23">
        <v>6.4</v>
      </c>
      <c r="Q37" s="23">
        <v>6.4</v>
      </c>
      <c r="R37" s="23"/>
      <c r="S37" s="23"/>
      <c r="T37" s="23"/>
      <c r="U37" s="23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18">
        <f t="shared" si="0"/>
        <v>1.647619047619048</v>
      </c>
      <c r="AL37" s="59">
        <v>8</v>
      </c>
      <c r="AM37" s="42" t="str">
        <f t="shared" si="1"/>
        <v>YÕu</v>
      </c>
      <c r="AN37" s="14"/>
    </row>
    <row r="38" spans="1:40" ht="19.5" customHeight="1">
      <c r="A38" s="5">
        <v>32</v>
      </c>
      <c r="B38" s="96" t="s">
        <v>173</v>
      </c>
      <c r="C38" s="97" t="s">
        <v>196</v>
      </c>
      <c r="D38" s="23"/>
      <c r="E38" s="23"/>
      <c r="F38" s="23"/>
      <c r="G38" s="24"/>
      <c r="H38" s="26">
        <v>6.8</v>
      </c>
      <c r="I38" s="26">
        <v>5.4</v>
      </c>
      <c r="J38" s="26">
        <v>6.2</v>
      </c>
      <c r="K38" s="26">
        <v>7</v>
      </c>
      <c r="L38" s="26">
        <v>7.3</v>
      </c>
      <c r="M38" s="23"/>
      <c r="N38" s="26">
        <v>6.4</v>
      </c>
      <c r="O38" s="26">
        <v>6.2</v>
      </c>
      <c r="P38" s="26">
        <v>7.3</v>
      </c>
      <c r="Q38" s="26">
        <v>7.2</v>
      </c>
      <c r="R38" s="23"/>
      <c r="S38" s="23"/>
      <c r="T38" s="23"/>
      <c r="U38" s="23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18">
        <f t="shared" si="0"/>
        <v>1.7380952380952381</v>
      </c>
      <c r="AL38" s="59">
        <v>7</v>
      </c>
      <c r="AM38" s="42" t="str">
        <f t="shared" si="1"/>
        <v>YÕu</v>
      </c>
      <c r="AN38" s="14"/>
    </row>
    <row r="39" spans="1:40" ht="19.5" customHeight="1">
      <c r="A39" s="5">
        <v>33</v>
      </c>
      <c r="B39" s="96" t="s">
        <v>148</v>
      </c>
      <c r="C39" s="97" t="s">
        <v>197</v>
      </c>
      <c r="D39" s="23"/>
      <c r="E39" s="23"/>
      <c r="F39" s="23"/>
      <c r="G39" s="24"/>
      <c r="H39" s="25">
        <v>5.4</v>
      </c>
      <c r="I39" s="25">
        <v>5.8</v>
      </c>
      <c r="J39" s="25">
        <v>6.7</v>
      </c>
      <c r="K39" s="25">
        <v>6.4</v>
      </c>
      <c r="L39" s="25">
        <v>7.1</v>
      </c>
      <c r="M39" s="23"/>
      <c r="N39" s="25">
        <v>5.3</v>
      </c>
      <c r="O39" s="25">
        <v>6.1</v>
      </c>
      <c r="P39" s="25">
        <v>5.7</v>
      </c>
      <c r="Q39" s="263">
        <v>5.4</v>
      </c>
      <c r="R39" s="23"/>
      <c r="S39" s="23"/>
      <c r="T39" s="23"/>
      <c r="U39" s="23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18">
        <f t="shared" si="0"/>
        <v>1.6161904761904762</v>
      </c>
      <c r="AL39" s="59">
        <v>8</v>
      </c>
      <c r="AM39" s="42" t="str">
        <f t="shared" si="1"/>
        <v>YÕu</v>
      </c>
      <c r="AN39" s="14"/>
    </row>
    <row r="40" spans="1:40" ht="19.5" customHeight="1">
      <c r="A40" s="5">
        <v>34</v>
      </c>
      <c r="B40" s="96" t="s">
        <v>198</v>
      </c>
      <c r="C40" s="97" t="s">
        <v>199</v>
      </c>
      <c r="D40" s="23"/>
      <c r="E40" s="23"/>
      <c r="F40" s="23"/>
      <c r="G40" s="24"/>
      <c r="H40" s="23">
        <v>7</v>
      </c>
      <c r="I40" s="23">
        <v>6.8</v>
      </c>
      <c r="J40" s="23">
        <v>6.7</v>
      </c>
      <c r="K40" s="23">
        <v>6.7</v>
      </c>
      <c r="L40" s="23">
        <v>6.8</v>
      </c>
      <c r="M40" s="23"/>
      <c r="N40" s="23">
        <v>6.3</v>
      </c>
      <c r="O40" s="23">
        <v>6.5</v>
      </c>
      <c r="P40" s="23">
        <v>6.7</v>
      </c>
      <c r="Q40" s="23">
        <v>7</v>
      </c>
      <c r="R40" s="23"/>
      <c r="S40" s="23"/>
      <c r="T40" s="23"/>
      <c r="U40" s="23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8">
        <f t="shared" si="0"/>
        <v>1.7933333333333334</v>
      </c>
      <c r="AL40" s="59">
        <v>7</v>
      </c>
      <c r="AM40" s="42" t="str">
        <f t="shared" si="1"/>
        <v>YÕu</v>
      </c>
      <c r="AN40" s="14"/>
    </row>
    <row r="41" spans="1:40" ht="19.5" customHeight="1">
      <c r="A41" s="5">
        <v>35</v>
      </c>
      <c r="B41" s="96" t="s">
        <v>200</v>
      </c>
      <c r="C41" s="97" t="s">
        <v>199</v>
      </c>
      <c r="D41" s="23"/>
      <c r="E41" s="23"/>
      <c r="F41" s="23"/>
      <c r="G41" s="24"/>
      <c r="H41" s="23">
        <v>8</v>
      </c>
      <c r="I41" s="23">
        <v>7.3</v>
      </c>
      <c r="J41" s="23">
        <v>6.7</v>
      </c>
      <c r="K41" s="23">
        <v>7</v>
      </c>
      <c r="L41" s="23">
        <v>7.3</v>
      </c>
      <c r="M41" s="23"/>
      <c r="N41" s="23">
        <v>7</v>
      </c>
      <c r="O41" s="23">
        <v>7</v>
      </c>
      <c r="P41" s="23">
        <v>7.3</v>
      </c>
      <c r="Q41" s="23">
        <v>7.2</v>
      </c>
      <c r="R41" s="23"/>
      <c r="S41" s="23"/>
      <c r="T41" s="23"/>
      <c r="U41" s="23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18">
        <f t="shared" si="0"/>
        <v>1.900952380952381</v>
      </c>
      <c r="AL41" s="59">
        <v>7</v>
      </c>
      <c r="AM41" s="42" t="str">
        <f t="shared" si="1"/>
        <v>YÕu</v>
      </c>
      <c r="AN41" s="14"/>
    </row>
    <row r="42" spans="1:40" ht="19.5" customHeight="1">
      <c r="A42" s="5">
        <v>36</v>
      </c>
      <c r="B42" s="96" t="s">
        <v>201</v>
      </c>
      <c r="C42" s="97" t="s">
        <v>202</v>
      </c>
      <c r="D42" s="23"/>
      <c r="E42" s="23"/>
      <c r="F42" s="23"/>
      <c r="G42" s="24"/>
      <c r="H42" s="23">
        <v>5.6</v>
      </c>
      <c r="I42" s="23">
        <v>6.8</v>
      </c>
      <c r="J42" s="23">
        <v>6.7</v>
      </c>
      <c r="K42" s="23">
        <v>7</v>
      </c>
      <c r="L42" s="23">
        <v>7.3</v>
      </c>
      <c r="M42" s="23"/>
      <c r="N42" s="23">
        <v>7</v>
      </c>
      <c r="O42" s="23">
        <v>6.5</v>
      </c>
      <c r="P42" s="23">
        <v>7.3</v>
      </c>
      <c r="Q42" s="23">
        <v>7.2</v>
      </c>
      <c r="R42" s="23"/>
      <c r="S42" s="23"/>
      <c r="T42" s="23"/>
      <c r="U42" s="23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18">
        <f t="shared" si="0"/>
        <v>1.8352380952380953</v>
      </c>
      <c r="AL42" s="59">
        <v>8</v>
      </c>
      <c r="AM42" s="42" t="str">
        <f t="shared" si="1"/>
        <v>YÕu</v>
      </c>
      <c r="AN42" s="14"/>
    </row>
    <row r="43" spans="1:40" ht="19.5" customHeight="1">
      <c r="A43" s="5">
        <v>37</v>
      </c>
      <c r="B43" s="96" t="s">
        <v>203</v>
      </c>
      <c r="C43" s="97" t="s">
        <v>204</v>
      </c>
      <c r="D43" s="23"/>
      <c r="E43" s="23"/>
      <c r="F43" s="23"/>
      <c r="G43" s="24"/>
      <c r="H43" s="23">
        <v>7.4</v>
      </c>
      <c r="I43" s="23">
        <v>6</v>
      </c>
      <c r="J43" s="23">
        <v>6.2</v>
      </c>
      <c r="K43" s="23">
        <v>6</v>
      </c>
      <c r="L43" s="23">
        <v>6.4</v>
      </c>
      <c r="M43" s="23"/>
      <c r="N43" s="23">
        <v>6.7</v>
      </c>
      <c r="O43" s="23">
        <v>5.8</v>
      </c>
      <c r="P43" s="23">
        <v>7</v>
      </c>
      <c r="Q43" s="23">
        <v>7</v>
      </c>
      <c r="R43" s="23"/>
      <c r="S43" s="23"/>
      <c r="T43" s="23"/>
      <c r="U43" s="23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18">
        <f t="shared" si="0"/>
        <v>1.6952380952380952</v>
      </c>
      <c r="AL43" s="59">
        <v>7</v>
      </c>
      <c r="AM43" s="42" t="str">
        <f t="shared" si="1"/>
        <v>YÕu</v>
      </c>
      <c r="AN43" s="14"/>
    </row>
    <row r="44" spans="1:40" ht="19.5" customHeight="1">
      <c r="A44" s="5">
        <v>38</v>
      </c>
      <c r="B44" s="96" t="s">
        <v>205</v>
      </c>
      <c r="C44" s="97" t="s">
        <v>206</v>
      </c>
      <c r="D44" s="23"/>
      <c r="E44" s="23"/>
      <c r="F44" s="23"/>
      <c r="G44" s="24"/>
      <c r="H44" s="23">
        <v>6.8</v>
      </c>
      <c r="I44" s="23">
        <v>6.3</v>
      </c>
      <c r="J44" s="23">
        <v>5.2</v>
      </c>
      <c r="K44" s="23">
        <v>5.3</v>
      </c>
      <c r="L44" s="23">
        <v>5.8</v>
      </c>
      <c r="M44" s="23"/>
      <c r="N44" s="23">
        <v>5.4</v>
      </c>
      <c r="O44" s="238">
        <v>5</v>
      </c>
      <c r="P44" s="23">
        <v>5.3</v>
      </c>
      <c r="Q44" s="23">
        <v>5.4</v>
      </c>
      <c r="R44" s="23"/>
      <c r="S44" s="23"/>
      <c r="T44" s="23"/>
      <c r="U44" s="23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18">
        <f t="shared" si="0"/>
        <v>1.48</v>
      </c>
      <c r="AL44" s="59">
        <v>8</v>
      </c>
      <c r="AM44" s="42" t="str">
        <f t="shared" si="1"/>
        <v>YÕu</v>
      </c>
      <c r="AN44" s="14"/>
    </row>
    <row r="45" spans="1:40" ht="19.5" customHeight="1">
      <c r="A45" s="5">
        <v>39</v>
      </c>
      <c r="B45" s="98" t="s">
        <v>207</v>
      </c>
      <c r="C45" s="99" t="s">
        <v>208</v>
      </c>
      <c r="D45" s="23"/>
      <c r="E45" s="23"/>
      <c r="F45" s="23"/>
      <c r="G45" s="24"/>
      <c r="H45" s="26">
        <v>6.2</v>
      </c>
      <c r="I45" s="26">
        <v>6.5</v>
      </c>
      <c r="J45" s="26">
        <v>5.8</v>
      </c>
      <c r="K45" s="26">
        <v>6</v>
      </c>
      <c r="L45" s="26">
        <v>6.4</v>
      </c>
      <c r="M45" s="23"/>
      <c r="N45" s="26">
        <v>6</v>
      </c>
      <c r="O45" s="26">
        <v>5.6</v>
      </c>
      <c r="P45" s="26">
        <v>6.3</v>
      </c>
      <c r="Q45" s="26">
        <v>6.8</v>
      </c>
      <c r="R45" s="23"/>
      <c r="S45" s="23"/>
      <c r="T45" s="23"/>
      <c r="U45" s="23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18">
        <f t="shared" si="0"/>
        <v>1.6504761904761902</v>
      </c>
      <c r="AL45" s="59">
        <v>8.625</v>
      </c>
      <c r="AM45" s="42" t="str">
        <f t="shared" si="1"/>
        <v>YÕu</v>
      </c>
      <c r="AN45" s="14"/>
    </row>
    <row r="46" spans="1:41" ht="16.5">
      <c r="A46" s="27" t="s">
        <v>133</v>
      </c>
      <c r="C46" s="8" t="s">
        <v>134</v>
      </c>
      <c r="G46" s="37"/>
      <c r="H46" s="37"/>
      <c r="I46" s="37"/>
      <c r="J46" s="37"/>
      <c r="K46" s="8" t="s">
        <v>135</v>
      </c>
      <c r="L46" s="37"/>
      <c r="M46" s="37"/>
      <c r="N46" s="65"/>
      <c r="O46" s="65"/>
      <c r="P46" s="65"/>
      <c r="Q46" s="65"/>
      <c r="R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0" ht="18">
      <c r="A47" s="29" t="s">
        <v>136</v>
      </c>
      <c r="N47" s="66"/>
      <c r="AD47" s="428" t="s">
        <v>137</v>
      </c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</row>
    <row r="48" spans="2:41" ht="18">
      <c r="B48" s="421" t="s">
        <v>3</v>
      </c>
      <c r="C48" s="421"/>
      <c r="D48" s="421"/>
      <c r="E48" s="421"/>
      <c r="F48" s="421"/>
      <c r="G48" s="421"/>
      <c r="H48" s="421"/>
      <c r="I48" s="67"/>
      <c r="J48" s="68"/>
      <c r="K48" s="68"/>
      <c r="L48" s="68"/>
      <c r="M48" s="68"/>
      <c r="N48" s="68"/>
      <c r="O48" s="68"/>
      <c r="P48" s="68"/>
      <c r="Q48" s="68"/>
      <c r="R48" s="68"/>
      <c r="S48" s="421" t="s">
        <v>5</v>
      </c>
      <c r="T48" s="421"/>
      <c r="U48" s="421"/>
      <c r="V48" s="421"/>
      <c r="W48" s="421"/>
      <c r="X48" s="421"/>
      <c r="Y48" s="421"/>
      <c r="Z48" s="421"/>
      <c r="AA48" s="421"/>
      <c r="AB48" s="421"/>
      <c r="AC48" s="68"/>
      <c r="AD48" s="421" t="s">
        <v>7</v>
      </c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69"/>
    </row>
    <row r="49" spans="8:19" ht="15.75">
      <c r="H49" s="70"/>
      <c r="I49" s="71"/>
      <c r="J49" s="71"/>
      <c r="K49" s="71"/>
      <c r="S49" s="72"/>
    </row>
    <row r="50" ht="12.75">
      <c r="S50" s="72"/>
    </row>
    <row r="51" ht="12.75">
      <c r="S51" s="72"/>
    </row>
    <row r="52" spans="2:41" ht="18.75">
      <c r="B52" s="420" t="s">
        <v>49</v>
      </c>
      <c r="C52" s="420"/>
      <c r="D52" s="420"/>
      <c r="E52" s="420"/>
      <c r="F52" s="420"/>
      <c r="G52" s="420"/>
      <c r="H52" s="420"/>
      <c r="I52" s="73"/>
      <c r="P52" s="73"/>
      <c r="Q52" s="73"/>
      <c r="R52" s="73"/>
      <c r="S52" s="420" t="s">
        <v>6</v>
      </c>
      <c r="T52" s="420"/>
      <c r="U52" s="420"/>
      <c r="V52" s="420"/>
      <c r="W52" s="420"/>
      <c r="X52" s="420"/>
      <c r="Y52" s="420"/>
      <c r="Z52" s="420"/>
      <c r="AA52" s="420"/>
      <c r="AB52" s="420"/>
      <c r="AC52" s="73"/>
      <c r="AD52" s="420" t="s">
        <v>50</v>
      </c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74"/>
    </row>
    <row r="53" spans="1:41" ht="5.25" customHeight="1">
      <c r="A53" s="75"/>
      <c r="B53" s="75"/>
      <c r="C53" s="75"/>
      <c r="D53" s="75"/>
      <c r="E53" s="75"/>
      <c r="F53" s="75"/>
      <c r="G53" s="75"/>
      <c r="H53" s="419"/>
      <c r="I53" s="41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7"/>
    </row>
    <row r="54" spans="1:41" ht="12.75">
      <c r="A54" s="195" t="s">
        <v>13</v>
      </c>
      <c r="B54" s="196"/>
      <c r="C54" s="196"/>
      <c r="D54" s="195" t="s">
        <v>14</v>
      </c>
      <c r="E54" s="196"/>
      <c r="F54" s="196"/>
      <c r="G54" s="196"/>
      <c r="H54" s="197"/>
      <c r="I54" s="196"/>
      <c r="J54" s="196"/>
      <c r="K54" s="196"/>
      <c r="L54" s="196"/>
      <c r="M54" s="195" t="s">
        <v>43</v>
      </c>
      <c r="N54" s="196"/>
      <c r="O54" s="196"/>
      <c r="P54" s="196"/>
      <c r="Q54" s="196"/>
      <c r="R54" s="196"/>
      <c r="S54" s="196"/>
      <c r="T54" s="195" t="s">
        <v>62</v>
      </c>
      <c r="U54" s="196"/>
      <c r="V54" s="196"/>
      <c r="W54" s="196"/>
      <c r="X54" s="196"/>
      <c r="Y54" s="196"/>
      <c r="Z54" s="196"/>
      <c r="AA54" s="196"/>
      <c r="AB54" s="79" t="s">
        <v>45</v>
      </c>
      <c r="AC54" s="196"/>
      <c r="AD54" s="196"/>
      <c r="AE54" s="196"/>
      <c r="AF54" s="196"/>
      <c r="AG54" s="196"/>
      <c r="AH54" s="196"/>
      <c r="AI54" s="196"/>
      <c r="AJ54" s="196"/>
      <c r="AK54" s="79"/>
      <c r="AO54" s="77"/>
    </row>
    <row r="55" spans="1:37" ht="12.75">
      <c r="A55" s="197" t="s">
        <v>104</v>
      </c>
      <c r="B55" s="196"/>
      <c r="C55" s="196"/>
      <c r="D55" s="198" t="s">
        <v>105</v>
      </c>
      <c r="E55" s="196"/>
      <c r="F55" s="196"/>
      <c r="G55" s="196"/>
      <c r="H55" s="196"/>
      <c r="I55" s="196"/>
      <c r="J55" s="196"/>
      <c r="K55" s="196"/>
      <c r="L55" s="196"/>
      <c r="M55" s="198" t="s">
        <v>106</v>
      </c>
      <c r="N55" s="196"/>
      <c r="O55" s="196"/>
      <c r="P55" s="196"/>
      <c r="Q55" s="196"/>
      <c r="R55" s="196"/>
      <c r="S55" s="196"/>
      <c r="T55" s="198" t="s">
        <v>107</v>
      </c>
      <c r="U55" s="196"/>
      <c r="V55" s="196"/>
      <c r="W55" s="196"/>
      <c r="X55" s="196"/>
      <c r="Y55" s="196"/>
      <c r="Z55" s="196"/>
      <c r="AA55" s="196"/>
      <c r="AB55" s="195" t="s">
        <v>108</v>
      </c>
      <c r="AC55" s="196"/>
      <c r="AD55" s="196"/>
      <c r="AE55" s="196"/>
      <c r="AF55" s="196"/>
      <c r="AG55" s="196"/>
      <c r="AH55" s="196"/>
      <c r="AI55" s="196"/>
      <c r="AJ55" s="196"/>
      <c r="AK55" s="195" t="s">
        <v>109</v>
      </c>
    </row>
    <row r="56" spans="1:46" ht="15">
      <c r="A56" s="195" t="s">
        <v>110</v>
      </c>
      <c r="B56" s="196"/>
      <c r="C56" s="195"/>
      <c r="D56" s="199" t="s">
        <v>111</v>
      </c>
      <c r="E56" s="196"/>
      <c r="F56" s="196"/>
      <c r="G56" s="200"/>
      <c r="H56" s="200"/>
      <c r="I56" s="196"/>
      <c r="J56" s="196"/>
      <c r="K56" s="196"/>
      <c r="L56" s="196"/>
      <c r="M56" s="200" t="s">
        <v>112</v>
      </c>
      <c r="N56" s="195"/>
      <c r="O56" s="196"/>
      <c r="P56" s="195"/>
      <c r="Q56" s="195"/>
      <c r="R56" s="195"/>
      <c r="S56" s="196"/>
      <c r="T56" s="196"/>
      <c r="U56" s="196"/>
      <c r="V56" s="196"/>
      <c r="W56" s="196"/>
      <c r="X56" s="196"/>
      <c r="Y56" s="196"/>
      <c r="Z56" s="196"/>
      <c r="AA56" s="196"/>
      <c r="AB56" s="200" t="s">
        <v>113</v>
      </c>
      <c r="AC56" s="196"/>
      <c r="AD56" s="196"/>
      <c r="AE56" s="196"/>
      <c r="AF56" s="200"/>
      <c r="AG56" s="200"/>
      <c r="AH56" s="200"/>
      <c r="AI56" s="200"/>
      <c r="AJ56" s="200"/>
      <c r="AK56" s="200"/>
      <c r="AL56" s="8"/>
      <c r="AM56" s="8"/>
      <c r="AT56" s="37"/>
    </row>
    <row r="57" spans="1:46" ht="15">
      <c r="A57" s="195" t="s">
        <v>114</v>
      </c>
      <c r="B57" s="196"/>
      <c r="C57" s="195"/>
      <c r="D57" s="79" t="s">
        <v>115</v>
      </c>
      <c r="E57" s="196"/>
      <c r="F57" s="196"/>
      <c r="G57" s="200"/>
      <c r="H57" s="200"/>
      <c r="I57" s="196"/>
      <c r="J57" s="196"/>
      <c r="K57" s="196"/>
      <c r="L57" s="196"/>
      <c r="M57" s="195" t="s">
        <v>116</v>
      </c>
      <c r="N57" s="195"/>
      <c r="O57" s="196"/>
      <c r="P57" s="195"/>
      <c r="Q57" s="195"/>
      <c r="R57" s="195"/>
      <c r="S57" s="196"/>
      <c r="T57" s="196"/>
      <c r="U57" s="196"/>
      <c r="V57" s="196"/>
      <c r="W57" s="196"/>
      <c r="X57" s="196"/>
      <c r="Y57" s="196"/>
      <c r="Z57" s="196"/>
      <c r="AA57" s="196"/>
      <c r="AB57" s="200" t="s">
        <v>117</v>
      </c>
      <c r="AC57" s="196"/>
      <c r="AD57" s="196"/>
      <c r="AE57" s="196"/>
      <c r="AF57" s="196"/>
      <c r="AG57" s="196"/>
      <c r="AH57" s="196"/>
      <c r="AI57" s="196"/>
      <c r="AJ57" s="196"/>
      <c r="AK57" s="196"/>
      <c r="AL57" s="7"/>
      <c r="AS57" s="78"/>
      <c r="AT57" s="37"/>
    </row>
    <row r="58" spans="1:38" ht="14.25">
      <c r="A58" s="200" t="s">
        <v>118</v>
      </c>
      <c r="B58" s="196"/>
      <c r="C58" s="195"/>
      <c r="D58" s="195" t="s">
        <v>119</v>
      </c>
      <c r="E58" s="196"/>
      <c r="F58" s="196"/>
      <c r="G58" s="200"/>
      <c r="H58" s="200"/>
      <c r="I58" s="196"/>
      <c r="J58" s="196"/>
      <c r="K58" s="196"/>
      <c r="L58" s="196"/>
      <c r="M58" s="195" t="s">
        <v>120</v>
      </c>
      <c r="N58" s="195"/>
      <c r="O58" s="196"/>
      <c r="P58" s="195"/>
      <c r="Q58" s="195"/>
      <c r="R58" s="195"/>
      <c r="S58" s="196"/>
      <c r="T58" s="196"/>
      <c r="U58" s="196"/>
      <c r="V58" s="196"/>
      <c r="W58" s="196"/>
      <c r="X58" s="196"/>
      <c r="Y58" s="196"/>
      <c r="Z58" s="196"/>
      <c r="AA58" s="196"/>
      <c r="AB58" s="79" t="s">
        <v>121</v>
      </c>
      <c r="AC58" s="196"/>
      <c r="AD58" s="196"/>
      <c r="AE58" s="196"/>
      <c r="AF58" s="196"/>
      <c r="AG58" s="196"/>
      <c r="AH58" s="196"/>
      <c r="AI58" s="196"/>
      <c r="AJ58" s="196"/>
      <c r="AK58" s="196"/>
      <c r="AL58" s="37"/>
    </row>
    <row r="59" spans="1:37" ht="12.75">
      <c r="A59" s="195" t="s">
        <v>122</v>
      </c>
      <c r="B59" s="196"/>
      <c r="C59" s="195"/>
      <c r="D59" s="200" t="s">
        <v>123</v>
      </c>
      <c r="E59" s="196"/>
      <c r="F59" s="196"/>
      <c r="G59" s="200"/>
      <c r="H59" s="200"/>
      <c r="I59" s="196"/>
      <c r="J59" s="196"/>
      <c r="K59" s="196"/>
      <c r="L59" s="196"/>
      <c r="M59" s="200" t="s">
        <v>124</v>
      </c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200" t="s">
        <v>125</v>
      </c>
      <c r="AC59" s="196"/>
      <c r="AD59" s="196"/>
      <c r="AE59" s="196"/>
      <c r="AF59" s="196"/>
      <c r="AG59" s="196"/>
      <c r="AH59" s="196"/>
      <c r="AI59" s="196"/>
      <c r="AJ59" s="196"/>
      <c r="AK59" s="200" t="s">
        <v>126</v>
      </c>
    </row>
    <row r="60" spans="1:37" ht="12.75">
      <c r="A60" s="200" t="s">
        <v>127</v>
      </c>
      <c r="B60" s="196"/>
      <c r="C60" s="196"/>
      <c r="D60" s="200" t="s">
        <v>128</v>
      </c>
      <c r="E60" s="196"/>
      <c r="F60" s="196"/>
      <c r="G60" s="196"/>
      <c r="H60" s="196"/>
      <c r="I60" s="196"/>
      <c r="J60" s="196"/>
      <c r="K60" s="196"/>
      <c r="L60" s="196"/>
      <c r="M60" s="79" t="s">
        <v>129</v>
      </c>
      <c r="N60" s="196"/>
      <c r="O60" s="196"/>
      <c r="P60" s="196"/>
      <c r="Q60" s="196"/>
      <c r="R60" s="79"/>
      <c r="S60" s="79"/>
      <c r="T60" s="79"/>
      <c r="U60" s="79"/>
      <c r="V60" s="79"/>
      <c r="W60" s="79"/>
      <c r="X60" s="79"/>
      <c r="Y60" s="196"/>
      <c r="Z60" s="196"/>
      <c r="AA60" s="196"/>
      <c r="AB60" s="200" t="s">
        <v>130</v>
      </c>
      <c r="AC60" s="196"/>
      <c r="AD60" s="196"/>
      <c r="AE60" s="196"/>
      <c r="AF60" s="196"/>
      <c r="AG60" s="196"/>
      <c r="AH60" s="196"/>
      <c r="AI60" s="196"/>
      <c r="AJ60" s="196"/>
      <c r="AK60" s="200" t="s">
        <v>131</v>
      </c>
    </row>
    <row r="61" spans="1:37" ht="12.7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</row>
  </sheetData>
  <mergeCells count="19">
    <mergeCell ref="S48:AB48"/>
    <mergeCell ref="S52:AB52"/>
    <mergeCell ref="AD47:AN47"/>
    <mergeCell ref="AD48:AN48"/>
    <mergeCell ref="AD52:AN52"/>
    <mergeCell ref="AK5:AK6"/>
    <mergeCell ref="AL5:AL6"/>
    <mergeCell ref="AN5:AN6"/>
    <mergeCell ref="B5:C6"/>
    <mergeCell ref="AM5:AM6"/>
    <mergeCell ref="P1:AN1"/>
    <mergeCell ref="A2:AN2"/>
    <mergeCell ref="A3:AN3"/>
    <mergeCell ref="A4:AN4"/>
    <mergeCell ref="H53:I53"/>
    <mergeCell ref="B52:H52"/>
    <mergeCell ref="B48:H48"/>
    <mergeCell ref="A1:O1"/>
    <mergeCell ref="A5:A6"/>
  </mergeCells>
  <printOptions/>
  <pageMargins left="0.24" right="0.24" top="0.2" bottom="0.2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2"/>
  <sheetViews>
    <sheetView workbookViewId="0" topLeftCell="A1">
      <pane ySplit="3465" topLeftCell="BM10" activePane="topLeft" state="split"/>
      <selection pane="topLeft" activeCell="AJ6" sqref="AJ6"/>
      <selection pane="bottomLeft" activeCell="D7" sqref="D7:AL11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6.00390625" style="0" customWidth="1"/>
    <col min="4" max="38" width="2.7109375" style="0" customWidth="1"/>
    <col min="39" max="39" width="4.8515625" style="0" customWidth="1"/>
    <col min="40" max="40" width="5.7109375" style="0" customWidth="1"/>
    <col min="41" max="41" width="8.57421875" style="0" customWidth="1"/>
    <col min="42" max="42" width="9.00390625" style="0" customWidth="1"/>
  </cols>
  <sheetData>
    <row r="1" spans="1:42" ht="51.75" customHeight="1">
      <c r="A1" s="408" t="s">
        <v>34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10" t="s">
        <v>35</v>
      </c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2" ht="24.75">
      <c r="A2" s="411" t="s">
        <v>93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</row>
    <row r="3" spans="1:42" ht="21">
      <c r="A3" s="412" t="s">
        <v>466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</row>
    <row r="4" spans="1:42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</row>
    <row r="5" spans="1:42" ht="31.5" customHeight="1">
      <c r="A5" s="413" t="s">
        <v>0</v>
      </c>
      <c r="B5" s="394" t="s">
        <v>503</v>
      </c>
      <c r="C5" s="395"/>
      <c r="D5" s="312" t="s">
        <v>15</v>
      </c>
      <c r="E5" s="312" t="s">
        <v>16</v>
      </c>
      <c r="F5" s="312" t="s">
        <v>17</v>
      </c>
      <c r="G5" s="312" t="s">
        <v>18</v>
      </c>
      <c r="H5" s="313" t="s">
        <v>19</v>
      </c>
      <c r="I5" s="313" t="s">
        <v>20</v>
      </c>
      <c r="J5" s="313" t="s">
        <v>21</v>
      </c>
      <c r="K5" s="313" t="s">
        <v>22</v>
      </c>
      <c r="L5" s="159" t="s">
        <v>23</v>
      </c>
      <c r="M5" s="159" t="s">
        <v>24</v>
      </c>
      <c r="N5" s="159" t="s">
        <v>25</v>
      </c>
      <c r="O5" s="159" t="s">
        <v>26</v>
      </c>
      <c r="P5" s="159" t="s">
        <v>27</v>
      </c>
      <c r="Q5" s="313" t="s">
        <v>28</v>
      </c>
      <c r="R5" s="159" t="s">
        <v>29</v>
      </c>
      <c r="S5" s="159" t="s">
        <v>30</v>
      </c>
      <c r="T5" s="159" t="s">
        <v>31</v>
      </c>
      <c r="U5" s="159" t="s">
        <v>32</v>
      </c>
      <c r="V5" s="159" t="s">
        <v>33</v>
      </c>
      <c r="W5" s="159" t="s">
        <v>53</v>
      </c>
      <c r="X5" s="159" t="s">
        <v>54</v>
      </c>
      <c r="Y5" s="159" t="s">
        <v>55</v>
      </c>
      <c r="Z5" s="159" t="s">
        <v>56</v>
      </c>
      <c r="AA5" s="159" t="s">
        <v>57</v>
      </c>
      <c r="AB5" s="159" t="s">
        <v>58</v>
      </c>
      <c r="AC5" s="159" t="s">
        <v>59</v>
      </c>
      <c r="AD5" s="159" t="s">
        <v>60</v>
      </c>
      <c r="AE5" s="159" t="s">
        <v>61</v>
      </c>
      <c r="AF5" s="159" t="s">
        <v>88</v>
      </c>
      <c r="AG5" s="159" t="s">
        <v>89</v>
      </c>
      <c r="AH5" s="159" t="s">
        <v>90</v>
      </c>
      <c r="AI5" s="159" t="s">
        <v>91</v>
      </c>
      <c r="AJ5" s="159" t="s">
        <v>92</v>
      </c>
      <c r="AK5" s="159" t="s">
        <v>490</v>
      </c>
      <c r="AL5" s="159" t="s">
        <v>491</v>
      </c>
      <c r="AM5" s="429" t="s">
        <v>4</v>
      </c>
      <c r="AN5" s="430" t="s">
        <v>94</v>
      </c>
      <c r="AO5" s="430" t="s">
        <v>1</v>
      </c>
      <c r="AP5" s="430" t="s">
        <v>2</v>
      </c>
    </row>
    <row r="6" spans="1:42" ht="18.75" customHeight="1">
      <c r="A6" s="413"/>
      <c r="B6" s="396"/>
      <c r="C6" s="397"/>
      <c r="D6" s="11">
        <v>2</v>
      </c>
      <c r="E6" s="11">
        <v>2</v>
      </c>
      <c r="F6" s="11">
        <v>2</v>
      </c>
      <c r="G6" s="11">
        <v>4</v>
      </c>
      <c r="H6" s="12">
        <v>1</v>
      </c>
      <c r="I6" s="12">
        <v>3</v>
      </c>
      <c r="J6" s="12">
        <v>2</v>
      </c>
      <c r="K6" s="12">
        <v>4</v>
      </c>
      <c r="L6" s="12">
        <v>3</v>
      </c>
      <c r="M6" s="12">
        <v>4</v>
      </c>
      <c r="N6" s="12">
        <v>3</v>
      </c>
      <c r="O6" s="12">
        <v>3</v>
      </c>
      <c r="P6" s="12">
        <v>1</v>
      </c>
      <c r="Q6" s="12">
        <v>2</v>
      </c>
      <c r="R6" s="12">
        <v>2</v>
      </c>
      <c r="S6" s="12">
        <v>2</v>
      </c>
      <c r="T6" s="12">
        <v>2</v>
      </c>
      <c r="U6" s="12">
        <v>2</v>
      </c>
      <c r="V6" s="12">
        <v>2</v>
      </c>
      <c r="W6" s="12">
        <v>3</v>
      </c>
      <c r="X6" s="12">
        <v>3</v>
      </c>
      <c r="Y6" s="12">
        <v>3</v>
      </c>
      <c r="Z6" s="12">
        <v>3</v>
      </c>
      <c r="AA6" s="12">
        <v>3</v>
      </c>
      <c r="AB6" s="12">
        <v>2</v>
      </c>
      <c r="AC6" s="12">
        <v>2</v>
      </c>
      <c r="AD6" s="12">
        <v>1</v>
      </c>
      <c r="AE6" s="12">
        <v>3</v>
      </c>
      <c r="AF6" s="12">
        <v>7</v>
      </c>
      <c r="AG6" s="12">
        <v>3</v>
      </c>
      <c r="AH6" s="12">
        <v>3</v>
      </c>
      <c r="AI6" s="12">
        <v>3</v>
      </c>
      <c r="AJ6" s="12">
        <v>3</v>
      </c>
      <c r="AK6" s="12">
        <v>3</v>
      </c>
      <c r="AL6" s="12">
        <v>2</v>
      </c>
      <c r="AM6" s="429"/>
      <c r="AN6" s="430"/>
      <c r="AO6" s="430"/>
      <c r="AP6" s="430"/>
    </row>
    <row r="7" spans="1:42" ht="24.75" customHeight="1">
      <c r="A7" s="166">
        <v>1</v>
      </c>
      <c r="B7" s="314" t="s">
        <v>467</v>
      </c>
      <c r="C7" s="315" t="s">
        <v>9</v>
      </c>
      <c r="D7" s="277" t="s">
        <v>508</v>
      </c>
      <c r="E7" s="277" t="s">
        <v>508</v>
      </c>
      <c r="F7" s="277" t="s">
        <v>508</v>
      </c>
      <c r="G7" s="277" t="s">
        <v>508</v>
      </c>
      <c r="H7" s="277" t="s">
        <v>508</v>
      </c>
      <c r="I7" s="153">
        <v>7.2</v>
      </c>
      <c r="J7" s="153">
        <v>5.4</v>
      </c>
      <c r="K7" s="169">
        <v>6.4</v>
      </c>
      <c r="L7" s="153">
        <v>7.2</v>
      </c>
      <c r="M7" s="151">
        <v>7.1</v>
      </c>
      <c r="N7" s="153">
        <v>6</v>
      </c>
      <c r="O7" s="153">
        <v>6</v>
      </c>
      <c r="P7" s="153">
        <v>7.1</v>
      </c>
      <c r="Q7" s="277">
        <v>6.3</v>
      </c>
      <c r="R7" s="153">
        <v>7.4</v>
      </c>
      <c r="S7" s="153">
        <v>6.8</v>
      </c>
      <c r="T7" s="153"/>
      <c r="U7" s="153">
        <v>7</v>
      </c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71" t="e">
        <f>(D7*$D$6+E7*$E$6+H7*$H$6+I7*$I$6+G7*$G$6+F7*$F$6+J7*$J$6+K7*$K$6+L7*$L$6+M7*$M$6+N7*$N$6+O7*$O$6+P7*$P$6+Q7*$Q$6+R7*$R$6+S7*$S$6+T7*$T$6+U7*$U$6+V7*$V$6+W7*$W$6+X7*$X$6+Y7*$Y$6+Z7*$Z$6+AA7*$AA$6+AB7*$AB$6+AC7*$AC$6+AD7*$AD$6+AE7*$AE$6+AF7*$AF$6+AG7*$AG$6+AH7*$AH$6+AI7*$AI$6+AJ7*$AJ$6+AK7*$AK$6+AL7*$AL$6)/SUM($D$6:$AL$6)</f>
        <v>#VALUE!</v>
      </c>
      <c r="AN7" s="172">
        <v>72.5</v>
      </c>
      <c r="AO7" s="41" t="e">
        <f>IF(AM7&lt;5,"YÕu",IF(AM7&lt;6,"Trung b×nh","TB.Kh¸"))</f>
        <v>#VALUE!</v>
      </c>
      <c r="AP7" s="13"/>
    </row>
    <row r="8" spans="1:45" ht="24.75" customHeight="1">
      <c r="A8" s="167">
        <v>2</v>
      </c>
      <c r="B8" s="226" t="s">
        <v>468</v>
      </c>
      <c r="C8" s="316" t="s">
        <v>11</v>
      </c>
      <c r="D8" s="278" t="s">
        <v>508</v>
      </c>
      <c r="E8" s="278" t="s">
        <v>508</v>
      </c>
      <c r="F8" s="278" t="s">
        <v>508</v>
      </c>
      <c r="G8" s="278" t="s">
        <v>508</v>
      </c>
      <c r="H8" s="278" t="s">
        <v>508</v>
      </c>
      <c r="I8" s="278" t="s">
        <v>508</v>
      </c>
      <c r="J8" s="156">
        <v>6</v>
      </c>
      <c r="K8" s="170">
        <v>6.4</v>
      </c>
      <c r="L8" s="156">
        <v>7.8</v>
      </c>
      <c r="M8" s="154">
        <v>7.1</v>
      </c>
      <c r="N8" s="156">
        <v>6</v>
      </c>
      <c r="O8" s="156">
        <v>6.4</v>
      </c>
      <c r="P8" s="156">
        <v>7</v>
      </c>
      <c r="Q8" s="156">
        <v>6</v>
      </c>
      <c r="R8" s="156">
        <v>7.3</v>
      </c>
      <c r="S8" s="156">
        <v>7.3</v>
      </c>
      <c r="T8" s="156"/>
      <c r="U8" s="156">
        <v>6.9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71" t="e">
        <f>(D8*$D$6+E8*$E$6+H8*$H$6+I8*$I$6+G8*$G$6+F8*$F$6+J8*$J$6+K8*$K$6+L8*$L$6+M8*$M$6+N8*$N$6+O8*$O$6+P8*$P$6+Q8*$Q$6+R8*$R$6+S8*$S$6+T8*$T$6+U8*$U$6+V8*$V$6+W8*$W$6+X8*$X$6+Y8*$Y$6+Z8*$Z$6+AA8*$AA$6+AB8*$AB$6+AC8*$AC$6+AD8*$AD$6+AE8*$AE$6+AF8*$AF$6+AG8*$AG$6+AH8*$AH$6+AI8*$AI$6+AJ8*$AJ$6+AK8*$AK$6+AL8*$AL$6)/SUM($D$6:$AL$6)</f>
        <v>#VALUE!</v>
      </c>
      <c r="AN8" s="173">
        <v>85</v>
      </c>
      <c r="AO8" s="42" t="e">
        <f>IF(AM8&lt;5,"YÕu",IF(AM8&lt;6,"Trung b×nh","TB.Kh¸"))</f>
        <v>#VALUE!</v>
      </c>
      <c r="AP8" s="14"/>
      <c r="AR8" s="138"/>
      <c r="AS8" t="s">
        <v>455</v>
      </c>
    </row>
    <row r="9" spans="1:45" ht="24.75" customHeight="1">
      <c r="A9" s="167">
        <v>3</v>
      </c>
      <c r="B9" s="226" t="s">
        <v>469</v>
      </c>
      <c r="C9" s="316" t="s">
        <v>470</v>
      </c>
      <c r="D9" s="278" t="s">
        <v>508</v>
      </c>
      <c r="E9" s="278" t="s">
        <v>508</v>
      </c>
      <c r="F9" s="278" t="s">
        <v>508</v>
      </c>
      <c r="G9" s="278" t="s">
        <v>508</v>
      </c>
      <c r="H9" s="278" t="s">
        <v>508</v>
      </c>
      <c r="I9" s="278" t="s">
        <v>508</v>
      </c>
      <c r="J9" s="156">
        <v>7.4</v>
      </c>
      <c r="K9" s="170">
        <v>7.1</v>
      </c>
      <c r="L9" s="156">
        <v>7.8</v>
      </c>
      <c r="M9" s="154">
        <v>7.3</v>
      </c>
      <c r="N9" s="156">
        <v>6.7</v>
      </c>
      <c r="O9" s="156">
        <v>6</v>
      </c>
      <c r="P9" s="156">
        <v>7.4</v>
      </c>
      <c r="Q9" s="156">
        <v>6.7</v>
      </c>
      <c r="R9" s="156">
        <v>7.7</v>
      </c>
      <c r="S9" s="156">
        <v>7</v>
      </c>
      <c r="T9" s="156"/>
      <c r="U9" s="156">
        <v>7.7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71" t="e">
        <f>(D9*$D$6+E9*$E$6+H9*$H$6+I9*$I$6+G9*$G$6+F9*$F$6+J9*$J$6+K9*$K$6+L9*$L$6+M9*$M$6+N9*$N$6+O9*$O$6+P9*$P$6+Q9*$Q$6+R9*$R$6+S9*$S$6+T9*$T$6+U9*$U$6+V9*$V$6+W9*$W$6+X9*$X$6+Y9*$Y$6+Z9*$Z$6+AA9*$AA$6+AB9*$AB$6+AC9*$AC$6+AD9*$AD$6+AE9*$AE$6+AF9*$AF$6+AG9*$AG$6+AH9*$AH$6+AI9*$AI$6+AJ9*$AJ$6+AK9*$AK$6+AL9*$AL$6)/SUM($D$6:$AL$6)</f>
        <v>#VALUE!</v>
      </c>
      <c r="AN9" s="173">
        <v>85</v>
      </c>
      <c r="AO9" s="42" t="e">
        <f>IF(AM9&lt;5,"YÕu",IF(AM9&lt;6,"Trung b×nh","TB.Kh¸"))</f>
        <v>#VALUE!</v>
      </c>
      <c r="AP9" s="14"/>
      <c r="AR9" s="144"/>
      <c r="AS9" t="s">
        <v>456</v>
      </c>
    </row>
    <row r="10" spans="1:45" ht="24.75" customHeight="1">
      <c r="A10" s="167">
        <v>4</v>
      </c>
      <c r="B10" s="226" t="s">
        <v>471</v>
      </c>
      <c r="C10" s="316" t="s">
        <v>86</v>
      </c>
      <c r="D10" s="154">
        <v>6.3</v>
      </c>
      <c r="E10" s="156">
        <v>7.5</v>
      </c>
      <c r="F10" s="156">
        <v>8.9</v>
      </c>
      <c r="G10" s="170">
        <v>8</v>
      </c>
      <c r="H10" s="156">
        <v>7.5</v>
      </c>
      <c r="I10" s="156">
        <v>7.7</v>
      </c>
      <c r="J10" s="156">
        <v>7.4</v>
      </c>
      <c r="K10" s="170">
        <v>7.1</v>
      </c>
      <c r="L10" s="156">
        <v>8</v>
      </c>
      <c r="M10" s="154">
        <v>7.4</v>
      </c>
      <c r="N10" s="156">
        <v>6.7</v>
      </c>
      <c r="O10" s="156">
        <v>7</v>
      </c>
      <c r="P10" s="156">
        <v>7.2</v>
      </c>
      <c r="Q10" s="156">
        <v>6.7</v>
      </c>
      <c r="R10" s="156">
        <v>7.3</v>
      </c>
      <c r="S10" s="156">
        <v>8</v>
      </c>
      <c r="T10" s="156"/>
      <c r="U10" s="156">
        <v>8.2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71">
        <f>(D10*$D$6+E10*$E$6+H10*$H$6+I10*$I$6+G10*$G$6+F10*$F$6+J10*$J$6+K10*$K$6+L10*$L$6+M10*$M$6+N10*$N$6+O10*$O$6+P10*$P$6+Q10*$Q$6+R10*$R$6+S10*$S$6+T10*$T$6+U10*$U$6+V10*$V$6+W10*$W$6+X10*$X$6+Y10*$Y$6+Z10*$Z$6+AA10*$AA$6+AB10*$AB$6+AC10*$AC$6+AD10*$AD$6+AE10*$AE$6+AF10*$AF$6+AG10*$AG$6+AH10*$AH$6+AI10*$AI$6+AJ10*$AJ$6+AK10*$AK$6+AL10*$AL$6)/SUM($D$6:$AL$6)</f>
        <v>3.370967741935483</v>
      </c>
      <c r="AN10" s="173">
        <v>92.5</v>
      </c>
      <c r="AO10" s="42" t="str">
        <f>IF(AM10&lt;5,"YÕu",IF(AM10&lt;6,"Trung b×nh","TB.Kh¸"))</f>
        <v>YÕu</v>
      </c>
      <c r="AP10" s="14"/>
      <c r="AR10" s="139"/>
      <c r="AS10" t="s">
        <v>458</v>
      </c>
    </row>
    <row r="11" spans="1:45" ht="24.75" customHeight="1">
      <c r="A11" s="167">
        <v>5</v>
      </c>
      <c r="B11" s="229" t="s">
        <v>472</v>
      </c>
      <c r="C11" s="317" t="s">
        <v>473</v>
      </c>
      <c r="D11" s="161">
        <v>6</v>
      </c>
      <c r="E11" s="162">
        <v>6.5</v>
      </c>
      <c r="F11" s="162">
        <v>7</v>
      </c>
      <c r="G11" s="280">
        <v>6.4</v>
      </c>
      <c r="H11" s="162">
        <v>7.5</v>
      </c>
      <c r="I11" s="162">
        <v>8.7</v>
      </c>
      <c r="J11" s="162">
        <v>6.4</v>
      </c>
      <c r="K11" s="280">
        <v>6.8</v>
      </c>
      <c r="L11" s="156">
        <v>7.2</v>
      </c>
      <c r="M11" s="154">
        <v>7.3</v>
      </c>
      <c r="N11" s="156">
        <v>6</v>
      </c>
      <c r="O11" s="156">
        <v>6</v>
      </c>
      <c r="P11" s="156">
        <v>7.2</v>
      </c>
      <c r="Q11" s="162">
        <v>6.7</v>
      </c>
      <c r="R11" s="156">
        <v>7</v>
      </c>
      <c r="S11" s="156">
        <v>6.3</v>
      </c>
      <c r="T11" s="156"/>
      <c r="U11" s="156">
        <v>7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71">
        <f>(D11*$D$6+E11*$E$6+H11*$H$6+I11*$I$6+G11*$G$6+F11*$F$6+J11*$J$6+K11*$K$6+L11*$L$6+M11*$M$6+N11*$N$6+O11*$O$6+P11*$P$6+Q11*$Q$6+R11*$R$6+S11*$S$6+T11*$T$6+U11*$U$6+V11*$V$6+W11*$W$6+X11*$X$6+Y11*$Y$6+Z11*$Z$6+AA11*$AA$6+AB11*$AB$6+AC11*$AC$6+AD11*$AD$6+AE11*$AE$6+AF11*$AF$6+AG11*$AG$6+AH11*$AH$6+AI11*$AI$6+AJ11*$AJ$6+AK11*$AK$6+AL11*$AL$6)/SUM($D$6:$AL$6)</f>
        <v>3.0774193548387094</v>
      </c>
      <c r="AN11" s="173">
        <v>82.5</v>
      </c>
      <c r="AO11" s="42" t="str">
        <f>IF(AM11&lt;5,"YÕu",IF(AM11&lt;6,"Trung b×nh","TB.Kh¸"))</f>
        <v>YÕu</v>
      </c>
      <c r="AP11" s="14"/>
      <c r="AR11" s="141"/>
      <c r="AS11" t="s">
        <v>459</v>
      </c>
    </row>
    <row r="12" spans="1:43" ht="16.5">
      <c r="A12" s="27" t="s">
        <v>95</v>
      </c>
      <c r="C12" s="8"/>
      <c r="D12" s="3"/>
      <c r="E12" s="3"/>
      <c r="F12" s="3"/>
      <c r="G12" s="398"/>
      <c r="H12" s="398"/>
      <c r="I12" s="398"/>
      <c r="J12" s="398"/>
      <c r="K12" s="398"/>
      <c r="L12" s="398"/>
      <c r="M12" s="398"/>
      <c r="N12" s="398"/>
      <c r="O12" s="398"/>
      <c r="P12" s="45"/>
      <c r="Q12" s="45"/>
      <c r="R12" s="45"/>
      <c r="S12" s="45"/>
      <c r="T12" s="45"/>
      <c r="U12" s="386" t="s">
        <v>87</v>
      </c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45"/>
    </row>
    <row r="13" spans="1:16" ht="18">
      <c r="A13" s="29" t="s">
        <v>96</v>
      </c>
      <c r="P13" s="4"/>
    </row>
    <row r="14" spans="2:43" ht="20.25">
      <c r="B14" s="406" t="s">
        <v>3</v>
      </c>
      <c r="C14" s="406"/>
      <c r="D14" s="406"/>
      <c r="E14" s="406"/>
      <c r="F14" s="406"/>
      <c r="G14" s="406"/>
      <c r="H14" s="406"/>
      <c r="I14" s="56"/>
      <c r="J14" s="30"/>
      <c r="K14" s="30"/>
      <c r="L14" s="179" t="s">
        <v>5</v>
      </c>
      <c r="M14" s="179"/>
      <c r="N14" s="179"/>
      <c r="O14" s="179"/>
      <c r="P14" s="179"/>
      <c r="Q14" s="179"/>
      <c r="U14" s="32"/>
      <c r="AM14" s="404" t="s">
        <v>7</v>
      </c>
      <c r="AN14" s="404"/>
      <c r="AO14" s="404"/>
      <c r="AP14" s="404"/>
      <c r="AQ14" s="46"/>
    </row>
    <row r="15" spans="8:21" ht="15.75">
      <c r="H15" s="31"/>
      <c r="I15" s="31"/>
      <c r="J15" s="30"/>
      <c r="K15" s="30"/>
      <c r="L15" s="30"/>
      <c r="M15" s="30"/>
      <c r="U15" s="32"/>
    </row>
    <row r="16" ht="12.75">
      <c r="U16" s="32"/>
    </row>
    <row r="17" ht="12.75">
      <c r="U17" s="32"/>
    </row>
    <row r="18" ht="12.75">
      <c r="U18" s="32"/>
    </row>
    <row r="19" spans="2:43" ht="18.75">
      <c r="B19" s="405" t="s">
        <v>49</v>
      </c>
      <c r="C19" s="405"/>
      <c r="D19" s="405"/>
      <c r="E19" s="405"/>
      <c r="F19" s="405"/>
      <c r="G19" s="405"/>
      <c r="H19" s="405"/>
      <c r="I19" s="55"/>
      <c r="K19" s="33"/>
      <c r="L19" s="405" t="s">
        <v>6</v>
      </c>
      <c r="M19" s="405"/>
      <c r="N19" s="405"/>
      <c r="O19" s="405"/>
      <c r="P19" s="405"/>
      <c r="Q19" s="405"/>
      <c r="R19" s="6"/>
      <c r="S19" s="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405" t="s">
        <v>50</v>
      </c>
      <c r="AN19" s="405"/>
      <c r="AO19" s="405"/>
      <c r="AP19" s="405"/>
      <c r="AQ19" s="34"/>
    </row>
    <row r="20" spans="1:43" ht="12.75">
      <c r="A20" s="35"/>
      <c r="B20" s="35"/>
      <c r="C20" s="35"/>
      <c r="D20" s="35"/>
      <c r="E20" s="35"/>
      <c r="F20" s="35"/>
      <c r="G20" s="35"/>
      <c r="H20" s="402"/>
      <c r="I20" s="402"/>
      <c r="J20" s="402"/>
      <c r="K20" s="402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44"/>
    </row>
    <row r="21" spans="1:43" ht="12.75">
      <c r="A21" s="174" t="s">
        <v>13</v>
      </c>
      <c r="B21" s="175"/>
      <c r="C21" s="175"/>
      <c r="E21" s="174" t="s">
        <v>14</v>
      </c>
      <c r="G21" s="175"/>
      <c r="H21" s="176"/>
      <c r="J21" s="175"/>
      <c r="L21" s="175"/>
      <c r="N21" s="174" t="s">
        <v>43</v>
      </c>
      <c r="O21" s="175"/>
      <c r="P21" s="175"/>
      <c r="Q21" s="175"/>
      <c r="S21" s="175"/>
      <c r="U21" s="175"/>
      <c r="V21" s="174" t="s">
        <v>44</v>
      </c>
      <c r="W21" s="175"/>
      <c r="X21" s="175"/>
      <c r="Z21" s="175"/>
      <c r="AA21" s="174" t="s">
        <v>45</v>
      </c>
      <c r="AB21" s="175"/>
      <c r="AC21" s="175"/>
      <c r="AD21" s="175"/>
      <c r="AE21" s="175"/>
      <c r="AF21" s="175"/>
      <c r="AI21" s="174" t="s">
        <v>97</v>
      </c>
      <c r="AN21" s="165"/>
      <c r="AQ21" s="44"/>
    </row>
    <row r="22" spans="1:40" ht="12.75">
      <c r="A22" s="176" t="s">
        <v>98</v>
      </c>
      <c r="B22" s="175"/>
      <c r="C22" s="175"/>
      <c r="E22" s="176" t="s">
        <v>474</v>
      </c>
      <c r="G22" s="175"/>
      <c r="H22" s="175"/>
      <c r="J22" s="175"/>
      <c r="L22" s="175"/>
      <c r="N22" s="174" t="s">
        <v>475</v>
      </c>
      <c r="O22" s="175"/>
      <c r="P22" s="175"/>
      <c r="Q22" s="175"/>
      <c r="S22" s="175"/>
      <c r="U22" s="175"/>
      <c r="V22" s="174" t="s">
        <v>476</v>
      </c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I22" s="174" t="s">
        <v>477</v>
      </c>
      <c r="AN22" s="165"/>
    </row>
    <row r="23" spans="1:40" ht="12.75">
      <c r="A23" s="177" t="s">
        <v>504</v>
      </c>
      <c r="B23" s="175"/>
      <c r="C23" s="175"/>
      <c r="E23" s="174" t="s">
        <v>478</v>
      </c>
      <c r="G23" s="174"/>
      <c r="H23" s="174"/>
      <c r="J23" s="175"/>
      <c r="L23" s="175"/>
      <c r="N23" s="174" t="s">
        <v>479</v>
      </c>
      <c r="O23" s="175"/>
      <c r="P23" s="175"/>
      <c r="Q23" s="175"/>
      <c r="S23" s="175"/>
      <c r="U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I23" s="174" t="s">
        <v>480</v>
      </c>
      <c r="AN23" s="165"/>
    </row>
    <row r="24" spans="1:42" ht="12.75">
      <c r="A24" s="174" t="s">
        <v>481</v>
      </c>
      <c r="B24" s="178"/>
      <c r="C24" s="178"/>
      <c r="D24" s="174"/>
      <c r="E24" s="178"/>
      <c r="F24" s="178"/>
      <c r="G24" s="178"/>
      <c r="H24" s="178"/>
      <c r="J24" s="175"/>
      <c r="L24" s="176"/>
      <c r="N24" s="174" t="s">
        <v>483</v>
      </c>
      <c r="O24" s="178"/>
      <c r="P24" s="178"/>
      <c r="Q24" s="178"/>
      <c r="R24" s="178"/>
      <c r="S24" s="178"/>
      <c r="T24" s="178"/>
      <c r="U24" s="178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I24" s="174" t="s">
        <v>482</v>
      </c>
      <c r="AN24" s="57"/>
      <c r="AO24" s="57"/>
      <c r="AP24" s="57"/>
    </row>
    <row r="25" spans="1:42" ht="12.75">
      <c r="A25" s="174" t="s">
        <v>484</v>
      </c>
      <c r="B25" s="178"/>
      <c r="C25" s="178"/>
      <c r="D25" s="175"/>
      <c r="E25" s="178"/>
      <c r="F25" s="178"/>
      <c r="G25" s="178"/>
      <c r="H25" s="178"/>
      <c r="J25" s="175"/>
      <c r="L25" s="176"/>
      <c r="N25" s="174" t="s">
        <v>485</v>
      </c>
      <c r="O25" s="178"/>
      <c r="P25" s="178"/>
      <c r="Q25" s="178"/>
      <c r="R25" s="178"/>
      <c r="S25" s="178"/>
      <c r="T25" s="178"/>
      <c r="U25" s="178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I25" s="174" t="s">
        <v>486</v>
      </c>
      <c r="AN25" s="1"/>
      <c r="AO25" s="1"/>
      <c r="AP25" s="1"/>
    </row>
    <row r="26" spans="1:42" ht="12.75">
      <c r="A26" s="174" t="s">
        <v>487</v>
      </c>
      <c r="B26" s="178"/>
      <c r="C26" s="178"/>
      <c r="D26" s="178"/>
      <c r="E26" s="178"/>
      <c r="F26" s="178"/>
      <c r="G26" s="178"/>
      <c r="H26" s="178"/>
      <c r="J26" s="175"/>
      <c r="L26" s="178"/>
      <c r="N26" s="174" t="s">
        <v>488</v>
      </c>
      <c r="O26" s="178"/>
      <c r="P26" s="178"/>
      <c r="Q26" s="178"/>
      <c r="R26" s="178"/>
      <c r="S26" s="178"/>
      <c r="T26" s="178"/>
      <c r="U26" s="178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I26" s="174" t="s">
        <v>489</v>
      </c>
      <c r="AN26" s="1"/>
      <c r="AO26" s="1"/>
      <c r="AP26" s="1"/>
    </row>
    <row r="27" spans="1:42" ht="14.25">
      <c r="A27" s="174" t="s">
        <v>492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74" t="s">
        <v>494</v>
      </c>
      <c r="O27" s="1"/>
      <c r="P27" s="37"/>
      <c r="Q27" s="1"/>
      <c r="R27" s="57"/>
      <c r="S27" s="1"/>
      <c r="T27" s="1"/>
      <c r="U27" s="1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74" t="s">
        <v>493</v>
      </c>
      <c r="AJ27" s="37"/>
      <c r="AK27" s="37"/>
      <c r="AL27" s="1"/>
      <c r="AM27" s="1"/>
      <c r="AN27" s="1"/>
      <c r="AO27" s="1"/>
      <c r="AP27" s="1"/>
    </row>
    <row r="28" spans="1:42" ht="14.25">
      <c r="A28" s="174" t="s">
        <v>495</v>
      </c>
      <c r="B28" s="1"/>
      <c r="C28" s="1"/>
      <c r="E28" s="1"/>
      <c r="F28" s="1"/>
      <c r="G28" s="1"/>
      <c r="H28" s="1"/>
      <c r="I28" s="1"/>
      <c r="J28" s="1"/>
      <c r="K28" s="1"/>
      <c r="L28" s="29"/>
      <c r="M28" s="29"/>
      <c r="N28" s="174" t="s">
        <v>496</v>
      </c>
      <c r="O28" s="29"/>
      <c r="P28" s="29"/>
      <c r="Q28" s="57"/>
      <c r="R28" s="57"/>
      <c r="S28" s="57"/>
      <c r="T28" s="29"/>
      <c r="U28" s="1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174" t="s">
        <v>497</v>
      </c>
      <c r="AJ28" s="57"/>
      <c r="AK28" s="57"/>
      <c r="AL28" s="1"/>
      <c r="AM28" s="57"/>
      <c r="AN28" s="1"/>
      <c r="AO28" s="1"/>
      <c r="AP28" s="1"/>
    </row>
    <row r="29" spans="1:42" ht="12.75">
      <c r="A29" s="174" t="s">
        <v>499</v>
      </c>
      <c r="B29" s="1"/>
      <c r="C29" s="1"/>
      <c r="D29" s="1"/>
      <c r="E29" s="174" t="s">
        <v>498</v>
      </c>
      <c r="F29" s="1"/>
      <c r="G29" s="1"/>
      <c r="H29" s="1"/>
      <c r="I29" s="1"/>
      <c r="J29" s="1"/>
      <c r="K29" s="1"/>
      <c r="L29" s="1"/>
      <c r="M29" s="1"/>
      <c r="N29" s="174" t="s">
        <v>500</v>
      </c>
      <c r="O29" s="1"/>
      <c r="P29" s="1"/>
      <c r="Q29" s="1"/>
      <c r="R29" s="1"/>
      <c r="S29" s="1"/>
      <c r="T29" s="1"/>
      <c r="U29" s="1"/>
      <c r="V29" s="174" t="s">
        <v>501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74" t="s">
        <v>502</v>
      </c>
      <c r="AJ29" s="1"/>
      <c r="AK29" s="1"/>
      <c r="AL29" s="1"/>
      <c r="AM29" s="1"/>
      <c r="AN29" s="1"/>
      <c r="AO29" s="1"/>
      <c r="AP29" s="1"/>
    </row>
    <row r="30" spans="1:4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</sheetData>
  <mergeCells count="19">
    <mergeCell ref="G12:O12"/>
    <mergeCell ref="H20:K20"/>
    <mergeCell ref="U12:AP12"/>
    <mergeCell ref="AM14:AP14"/>
    <mergeCell ref="AM19:AP19"/>
    <mergeCell ref="B19:H19"/>
    <mergeCell ref="L19:Q19"/>
    <mergeCell ref="B14:H14"/>
    <mergeCell ref="A1:Q1"/>
    <mergeCell ref="R1:AP1"/>
    <mergeCell ref="A2:AP2"/>
    <mergeCell ref="A3:AP3"/>
    <mergeCell ref="A4:AP4"/>
    <mergeCell ref="A5:A6"/>
    <mergeCell ref="AM5:AM6"/>
    <mergeCell ref="AN5:AN6"/>
    <mergeCell ref="AP5:AP6"/>
    <mergeCell ref="B5:C6"/>
    <mergeCell ref="AO5:AO6"/>
  </mergeCells>
  <printOptions/>
  <pageMargins left="0.28" right="0.23" top="0.33" bottom="0.37" header="0.29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4">
      <selection activeCell="I17" sqref="I17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8.28125" style="0" customWidth="1"/>
    <col min="4" max="9" width="5.28125" style="0" customWidth="1"/>
    <col min="10" max="10" width="6.8515625" style="0" customWidth="1"/>
    <col min="11" max="11" width="9.8515625" style="0" customWidth="1"/>
    <col min="12" max="12" width="6.00390625" style="0" customWidth="1"/>
    <col min="13" max="13" width="11.140625" style="0" customWidth="1"/>
    <col min="14" max="14" width="45.7109375" style="0" customWidth="1"/>
  </cols>
  <sheetData>
    <row r="1" spans="1:14" ht="51.75" customHeight="1">
      <c r="A1" s="390" t="s">
        <v>514</v>
      </c>
      <c r="B1" s="391"/>
      <c r="C1" s="391"/>
      <c r="D1" s="391"/>
      <c r="E1" s="391"/>
      <c r="F1" s="391"/>
      <c r="G1" s="391"/>
      <c r="H1" s="391"/>
      <c r="I1" s="391"/>
      <c r="J1" s="392" t="s">
        <v>511</v>
      </c>
      <c r="K1" s="393"/>
      <c r="L1" s="393"/>
      <c r="M1" s="393"/>
      <c r="N1" s="393"/>
    </row>
    <row r="2" spans="1:14" ht="39" customHeight="1">
      <c r="A2" s="411" t="s">
        <v>621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2:14" ht="21.75" customHeight="1">
      <c r="B3" s="187"/>
      <c r="C3" s="187" t="s">
        <v>519</v>
      </c>
      <c r="D3" s="187"/>
      <c r="E3" s="187"/>
      <c r="F3" s="187"/>
      <c r="G3" s="187"/>
      <c r="H3" s="187"/>
      <c r="I3" s="187"/>
      <c r="J3" s="431"/>
      <c r="K3" s="431"/>
      <c r="L3" s="431"/>
      <c r="M3" s="431"/>
      <c r="N3" s="187" t="s">
        <v>513</v>
      </c>
    </row>
    <row r="4" spans="1:14" ht="12.75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1:17" ht="33" customHeight="1">
      <c r="A5" s="413" t="s">
        <v>0</v>
      </c>
      <c r="B5" s="387" t="s">
        <v>626</v>
      </c>
      <c r="C5" s="388"/>
      <c r="D5" s="158" t="s">
        <v>15</v>
      </c>
      <c r="E5" s="158" t="s">
        <v>16</v>
      </c>
      <c r="F5" s="158" t="s">
        <v>17</v>
      </c>
      <c r="G5" s="158" t="s">
        <v>18</v>
      </c>
      <c r="H5" s="158" t="s">
        <v>19</v>
      </c>
      <c r="I5" s="158" t="s">
        <v>20</v>
      </c>
      <c r="J5" s="414" t="s">
        <v>4</v>
      </c>
      <c r="K5" s="415" t="s">
        <v>462</v>
      </c>
      <c r="L5" s="415" t="s">
        <v>94</v>
      </c>
      <c r="M5" s="415" t="s">
        <v>463</v>
      </c>
      <c r="N5" s="416" t="s">
        <v>2</v>
      </c>
      <c r="Q5">
        <f>345+142+550+105+190+420</f>
        <v>1752</v>
      </c>
    </row>
    <row r="6" spans="1:17" ht="18.75" customHeight="1">
      <c r="A6" s="413"/>
      <c r="B6" s="389"/>
      <c r="C6" s="388"/>
      <c r="D6" s="82">
        <v>2</v>
      </c>
      <c r="E6" s="82">
        <v>3</v>
      </c>
      <c r="F6" s="82">
        <v>5</v>
      </c>
      <c r="G6" s="82">
        <v>4</v>
      </c>
      <c r="H6" s="93">
        <v>2</v>
      </c>
      <c r="I6" s="93">
        <v>6</v>
      </c>
      <c r="J6" s="414"/>
      <c r="K6" s="414"/>
      <c r="L6" s="415"/>
      <c r="M6" s="415"/>
      <c r="N6" s="416"/>
      <c r="Q6">
        <f>170+85+15</f>
        <v>270</v>
      </c>
    </row>
    <row r="7" spans="1:17" ht="25.5" customHeight="1">
      <c r="A7" s="157">
        <v>1</v>
      </c>
      <c r="B7" s="103" t="s">
        <v>174</v>
      </c>
      <c r="C7" s="104" t="s">
        <v>9</v>
      </c>
      <c r="D7" s="333"/>
      <c r="E7" s="334">
        <v>5.6</v>
      </c>
      <c r="F7" s="333"/>
      <c r="G7" s="335"/>
      <c r="H7" s="334">
        <v>5.3</v>
      </c>
      <c r="I7" s="334">
        <v>5.3</v>
      </c>
      <c r="J7" s="346">
        <f>(D7*$D$6+E7*$E$6+F7*$F$6+G7*$G$6+H7*$H$6+I7*$I$6)/SUM($D$6:$I$6)</f>
        <v>2.690909090909091</v>
      </c>
      <c r="K7" s="326" t="str">
        <f aca="true" t="shared" si="0" ref="K7:K24">IF(J7&lt;3.95,"KÐm",IF(J7&lt;4.95,"YÕu",IF(J7&lt;5.95,"Trung b×nh",IF(J7&lt;6.95,"TB.Kh¸",IF(J7&lt;7.95,"Kh¸","Giái")))))</f>
        <v>KÐm</v>
      </c>
      <c r="L7" s="216">
        <v>5</v>
      </c>
      <c r="M7" s="157" t="str">
        <f aca="true" t="shared" si="1" ref="M7:M24">IF(L7&lt;5,"YÕu",IF(L7&lt;6,"Trung b×nh",IF(L7&lt;7,"TB.Kh¸",IF(L7&lt;8,"Kh¸",IF(L7&lt;9,"Tèt","XuÊt s¾c")))))</f>
        <v>Trung b×nh</v>
      </c>
      <c r="N7" s="329" t="s">
        <v>610</v>
      </c>
      <c r="Q7">
        <f>SUM(Q5:Q6)</f>
        <v>2022</v>
      </c>
    </row>
    <row r="8" spans="1:14" ht="25.5" customHeight="1">
      <c r="A8" s="184">
        <v>2</v>
      </c>
      <c r="B8" s="105" t="s">
        <v>209</v>
      </c>
      <c r="C8" s="106" t="s">
        <v>210</v>
      </c>
      <c r="D8" s="336"/>
      <c r="E8" s="337">
        <v>5.6</v>
      </c>
      <c r="F8" s="336"/>
      <c r="G8" s="338"/>
      <c r="H8" s="336"/>
      <c r="I8" s="337">
        <v>5.5</v>
      </c>
      <c r="J8" s="347">
        <f aca="true" t="shared" si="2" ref="J8:J24">(D8*$D$6+E8*$E$6+F8*$F$6+G8*$G$6+H8*$H$6+I8*$I$6)/SUM($D$6:$I$6)</f>
        <v>2.2636363636363637</v>
      </c>
      <c r="K8" s="327" t="str">
        <f t="shared" si="0"/>
        <v>KÐm</v>
      </c>
      <c r="L8" s="217">
        <v>5</v>
      </c>
      <c r="M8" s="184" t="str">
        <f t="shared" si="1"/>
        <v>Trung b×nh</v>
      </c>
      <c r="N8" s="330" t="s">
        <v>611</v>
      </c>
    </row>
    <row r="9" spans="1:14" ht="25.5" customHeight="1">
      <c r="A9" s="399">
        <v>3</v>
      </c>
      <c r="B9" s="400" t="s">
        <v>211</v>
      </c>
      <c r="C9" s="401" t="s">
        <v>212</v>
      </c>
      <c r="D9" s="336"/>
      <c r="E9" s="339"/>
      <c r="F9" s="336"/>
      <c r="G9" s="338"/>
      <c r="H9" s="336"/>
      <c r="I9" s="336"/>
      <c r="J9" s="347">
        <f t="shared" si="2"/>
        <v>0</v>
      </c>
      <c r="K9" s="327" t="str">
        <f t="shared" si="0"/>
        <v>KÐm</v>
      </c>
      <c r="L9" s="217">
        <v>5.5</v>
      </c>
      <c r="M9" s="184" t="str">
        <f t="shared" si="1"/>
        <v>Trung b×nh</v>
      </c>
      <c r="N9" s="331" t="s">
        <v>612</v>
      </c>
    </row>
    <row r="10" spans="1:17" ht="25.5" customHeight="1">
      <c r="A10" s="184">
        <v>4</v>
      </c>
      <c r="B10" s="105" t="s">
        <v>213</v>
      </c>
      <c r="C10" s="106" t="s">
        <v>214</v>
      </c>
      <c r="D10" s="337">
        <v>6</v>
      </c>
      <c r="E10" s="339"/>
      <c r="F10" s="336"/>
      <c r="G10" s="338"/>
      <c r="H10" s="336"/>
      <c r="I10" s="336"/>
      <c r="J10" s="347">
        <f t="shared" si="2"/>
        <v>0.5454545454545454</v>
      </c>
      <c r="K10" s="327" t="str">
        <f t="shared" si="0"/>
        <v>KÐm</v>
      </c>
      <c r="L10" s="217">
        <v>5</v>
      </c>
      <c r="M10" s="184" t="str">
        <f t="shared" si="1"/>
        <v>Trung b×nh</v>
      </c>
      <c r="N10" s="331" t="s">
        <v>613</v>
      </c>
      <c r="P10" s="138"/>
      <c r="Q10" t="s">
        <v>455</v>
      </c>
    </row>
    <row r="11" spans="1:17" ht="25.5" customHeight="1">
      <c r="A11" s="184">
        <v>5</v>
      </c>
      <c r="B11" s="105" t="s">
        <v>215</v>
      </c>
      <c r="C11" s="106" t="s">
        <v>216</v>
      </c>
      <c r="D11" s="336"/>
      <c r="E11" s="337">
        <v>5.7</v>
      </c>
      <c r="F11" s="336"/>
      <c r="G11" s="338"/>
      <c r="H11" s="337">
        <v>5</v>
      </c>
      <c r="I11" s="337">
        <v>5.3</v>
      </c>
      <c r="J11" s="347">
        <f t="shared" si="2"/>
        <v>2.6772727272727272</v>
      </c>
      <c r="K11" s="327" t="str">
        <f t="shared" si="0"/>
        <v>KÐm</v>
      </c>
      <c r="L11" s="217">
        <v>5</v>
      </c>
      <c r="M11" s="184" t="str">
        <f t="shared" si="1"/>
        <v>Trung b×nh</v>
      </c>
      <c r="N11" s="330" t="s">
        <v>610</v>
      </c>
      <c r="P11" s="283"/>
      <c r="Q11" t="s">
        <v>456</v>
      </c>
    </row>
    <row r="12" spans="1:17" ht="25.5" customHeight="1">
      <c r="A12" s="184">
        <v>6</v>
      </c>
      <c r="B12" s="105" t="s">
        <v>217</v>
      </c>
      <c r="C12" s="106" t="s">
        <v>218</v>
      </c>
      <c r="D12" s="337">
        <v>6.6</v>
      </c>
      <c r="E12" s="337">
        <v>6.7</v>
      </c>
      <c r="F12" s="337">
        <v>8.4</v>
      </c>
      <c r="G12" s="340">
        <v>5.9</v>
      </c>
      <c r="H12" s="337">
        <v>6.7</v>
      </c>
      <c r="I12" s="337">
        <v>6.4</v>
      </c>
      <c r="J12" s="347">
        <f t="shared" si="2"/>
        <v>6.8500000000000005</v>
      </c>
      <c r="K12" s="327" t="str">
        <f t="shared" si="0"/>
        <v>TB.Kh¸</v>
      </c>
      <c r="L12" s="217">
        <v>8</v>
      </c>
      <c r="M12" s="184" t="str">
        <f t="shared" si="1"/>
        <v>Tèt</v>
      </c>
      <c r="N12" s="330"/>
      <c r="P12" s="144" t="s">
        <v>457</v>
      </c>
      <c r="Q12" t="s">
        <v>458</v>
      </c>
    </row>
    <row r="13" spans="1:17" ht="25.5" customHeight="1">
      <c r="A13" s="184">
        <v>7</v>
      </c>
      <c r="B13" s="105" t="s">
        <v>219</v>
      </c>
      <c r="C13" s="106" t="s">
        <v>83</v>
      </c>
      <c r="D13" s="336"/>
      <c r="E13" s="337">
        <v>5.6</v>
      </c>
      <c r="F13" s="336"/>
      <c r="G13" s="338"/>
      <c r="H13" s="336"/>
      <c r="I13" s="337">
        <v>5.5</v>
      </c>
      <c r="J13" s="347">
        <f t="shared" si="2"/>
        <v>2.2636363636363637</v>
      </c>
      <c r="K13" s="327" t="str">
        <f t="shared" si="0"/>
        <v>KÐm</v>
      </c>
      <c r="L13" s="217">
        <v>5.5</v>
      </c>
      <c r="M13" s="184" t="str">
        <f t="shared" si="1"/>
        <v>Trung b×nh</v>
      </c>
      <c r="N13" s="330" t="s">
        <v>611</v>
      </c>
      <c r="P13" s="284"/>
      <c r="Q13" t="s">
        <v>459</v>
      </c>
    </row>
    <row r="14" spans="1:17" ht="25.5" customHeight="1">
      <c r="A14" s="184">
        <v>8</v>
      </c>
      <c r="B14" s="105" t="s">
        <v>220</v>
      </c>
      <c r="C14" s="106" t="s">
        <v>99</v>
      </c>
      <c r="D14" s="337">
        <v>5</v>
      </c>
      <c r="E14" s="339"/>
      <c r="F14" s="336"/>
      <c r="G14" s="338"/>
      <c r="H14" s="337">
        <v>5</v>
      </c>
      <c r="I14" s="336"/>
      <c r="J14" s="347">
        <f t="shared" si="2"/>
        <v>0.9090909090909091</v>
      </c>
      <c r="K14" s="327" t="str">
        <f t="shared" si="0"/>
        <v>KÐm</v>
      </c>
      <c r="L14" s="217">
        <v>5.5</v>
      </c>
      <c r="M14" s="184" t="str">
        <f t="shared" si="1"/>
        <v>Trung b×nh</v>
      </c>
      <c r="N14" s="331" t="s">
        <v>614</v>
      </c>
      <c r="P14" s="143"/>
      <c r="Q14" t="s">
        <v>460</v>
      </c>
    </row>
    <row r="15" spans="1:14" ht="25.5" customHeight="1">
      <c r="A15" s="184">
        <v>9</v>
      </c>
      <c r="B15" s="105" t="s">
        <v>221</v>
      </c>
      <c r="C15" s="106" t="s">
        <v>181</v>
      </c>
      <c r="D15" s="337">
        <v>7</v>
      </c>
      <c r="E15" s="337">
        <v>7</v>
      </c>
      <c r="F15" s="337">
        <v>8.5</v>
      </c>
      <c r="G15" s="340">
        <v>6.1</v>
      </c>
      <c r="H15" s="337">
        <v>7.4</v>
      </c>
      <c r="I15" s="337">
        <v>6.7</v>
      </c>
      <c r="J15" s="347">
        <f t="shared" si="2"/>
        <v>7.131818181818182</v>
      </c>
      <c r="K15" s="327" t="str">
        <f t="shared" si="0"/>
        <v>Kh¸</v>
      </c>
      <c r="L15" s="217">
        <v>8</v>
      </c>
      <c r="M15" s="184" t="str">
        <f t="shared" si="1"/>
        <v>Tèt</v>
      </c>
      <c r="N15" s="330"/>
    </row>
    <row r="16" spans="1:14" ht="25.5" customHeight="1">
      <c r="A16" s="184">
        <v>10</v>
      </c>
      <c r="B16" s="105" t="s">
        <v>222</v>
      </c>
      <c r="C16" s="106" t="s">
        <v>37</v>
      </c>
      <c r="D16" s="336"/>
      <c r="E16" s="339"/>
      <c r="F16" s="336"/>
      <c r="G16" s="338"/>
      <c r="H16" s="336"/>
      <c r="I16" s="336"/>
      <c r="J16" s="347">
        <f t="shared" si="2"/>
        <v>0</v>
      </c>
      <c r="K16" s="327" t="str">
        <f t="shared" si="0"/>
        <v>KÐm</v>
      </c>
      <c r="L16" s="217">
        <v>5.5</v>
      </c>
      <c r="M16" s="184" t="str">
        <f t="shared" si="1"/>
        <v>Trung b×nh</v>
      </c>
      <c r="N16" s="331" t="s">
        <v>615</v>
      </c>
    </row>
    <row r="17" spans="1:14" ht="25.5" customHeight="1">
      <c r="A17" s="399">
        <v>11</v>
      </c>
      <c r="B17" s="400" t="s">
        <v>223</v>
      </c>
      <c r="C17" s="401" t="s">
        <v>42</v>
      </c>
      <c r="D17" s="336"/>
      <c r="E17" s="339"/>
      <c r="F17" s="336"/>
      <c r="G17" s="338"/>
      <c r="H17" s="341"/>
      <c r="I17" s="341"/>
      <c r="J17" s="347">
        <f t="shared" si="2"/>
        <v>0</v>
      </c>
      <c r="K17" s="327" t="str">
        <f t="shared" si="0"/>
        <v>KÐm</v>
      </c>
      <c r="L17" s="217">
        <v>5.5</v>
      </c>
      <c r="M17" s="184" t="str">
        <f t="shared" si="1"/>
        <v>Trung b×nh</v>
      </c>
      <c r="N17" s="331" t="s">
        <v>615</v>
      </c>
    </row>
    <row r="18" spans="1:14" ht="25.5" customHeight="1">
      <c r="A18" s="184">
        <v>12</v>
      </c>
      <c r="B18" s="105" t="s">
        <v>222</v>
      </c>
      <c r="C18" s="106" t="s">
        <v>184</v>
      </c>
      <c r="D18" s="336"/>
      <c r="E18" s="339"/>
      <c r="F18" s="336"/>
      <c r="G18" s="338"/>
      <c r="H18" s="337">
        <v>5</v>
      </c>
      <c r="I18" s="336"/>
      <c r="J18" s="347">
        <f t="shared" si="2"/>
        <v>0.45454545454545453</v>
      </c>
      <c r="K18" s="327" t="str">
        <f t="shared" si="0"/>
        <v>KÐm</v>
      </c>
      <c r="L18" s="217">
        <v>5.5</v>
      </c>
      <c r="M18" s="184" t="str">
        <f t="shared" si="1"/>
        <v>Trung b×nh</v>
      </c>
      <c r="N18" s="331" t="s">
        <v>616</v>
      </c>
    </row>
    <row r="19" spans="1:14" ht="25.5" customHeight="1">
      <c r="A19" s="399">
        <v>13</v>
      </c>
      <c r="B19" s="400" t="s">
        <v>224</v>
      </c>
      <c r="C19" s="401" t="s">
        <v>187</v>
      </c>
      <c r="D19" s="336"/>
      <c r="E19" s="337">
        <v>5.3</v>
      </c>
      <c r="F19" s="336"/>
      <c r="G19" s="342"/>
      <c r="H19" s="336"/>
      <c r="I19" s="336"/>
      <c r="J19" s="347">
        <f t="shared" si="2"/>
        <v>0.7227272727272727</v>
      </c>
      <c r="K19" s="327" t="str">
        <f t="shared" si="0"/>
        <v>KÐm</v>
      </c>
      <c r="L19" s="217">
        <v>5.5</v>
      </c>
      <c r="M19" s="184" t="str">
        <f t="shared" si="1"/>
        <v>Trung b×nh</v>
      </c>
      <c r="N19" s="331" t="s">
        <v>617</v>
      </c>
    </row>
    <row r="20" spans="1:14" ht="25.5" customHeight="1">
      <c r="A20" s="186">
        <v>14</v>
      </c>
      <c r="B20" s="107" t="s">
        <v>222</v>
      </c>
      <c r="C20" s="108" t="s">
        <v>225</v>
      </c>
      <c r="D20" s="344">
        <v>6.6</v>
      </c>
      <c r="E20" s="356"/>
      <c r="F20" s="356"/>
      <c r="G20" s="357">
        <v>5.5</v>
      </c>
      <c r="H20" s="344">
        <v>5.3</v>
      </c>
      <c r="I20" s="344">
        <v>5.3</v>
      </c>
      <c r="J20" s="348">
        <f t="shared" si="2"/>
        <v>3.527272727272727</v>
      </c>
      <c r="K20" s="328" t="str">
        <f t="shared" si="0"/>
        <v>KÐm</v>
      </c>
      <c r="L20" s="218">
        <v>6.5</v>
      </c>
      <c r="M20" s="186" t="str">
        <f t="shared" si="1"/>
        <v>TB.Kh¸</v>
      </c>
      <c r="N20" s="332" t="s">
        <v>618</v>
      </c>
    </row>
    <row r="21" spans="1:14" ht="25.5" customHeight="1">
      <c r="A21" s="189">
        <v>15</v>
      </c>
      <c r="B21" s="109" t="s">
        <v>222</v>
      </c>
      <c r="C21" s="110" t="s">
        <v>226</v>
      </c>
      <c r="D21" s="350"/>
      <c r="E21" s="351"/>
      <c r="F21" s="350"/>
      <c r="G21" s="352"/>
      <c r="H21" s="350"/>
      <c r="I21" s="350"/>
      <c r="J21" s="353">
        <f t="shared" si="2"/>
        <v>0</v>
      </c>
      <c r="K21" s="354" t="str">
        <f t="shared" si="0"/>
        <v>KÐm</v>
      </c>
      <c r="L21" s="219">
        <v>5</v>
      </c>
      <c r="M21" s="189" t="str">
        <f t="shared" si="1"/>
        <v>Trung b×nh</v>
      </c>
      <c r="N21" s="355" t="s">
        <v>615</v>
      </c>
    </row>
    <row r="22" spans="1:14" ht="25.5" customHeight="1">
      <c r="A22" s="184">
        <v>16</v>
      </c>
      <c r="B22" s="105" t="s">
        <v>174</v>
      </c>
      <c r="C22" s="106" t="s">
        <v>199</v>
      </c>
      <c r="D22" s="336"/>
      <c r="E22" s="337">
        <v>5.3</v>
      </c>
      <c r="F22" s="336"/>
      <c r="G22" s="340">
        <v>5</v>
      </c>
      <c r="H22" s="336"/>
      <c r="I22" s="337">
        <v>5.6</v>
      </c>
      <c r="J22" s="347">
        <f t="shared" si="2"/>
        <v>3.159090909090909</v>
      </c>
      <c r="K22" s="327" t="str">
        <f t="shared" si="0"/>
        <v>KÐm</v>
      </c>
      <c r="L22" s="217">
        <v>5.5</v>
      </c>
      <c r="M22" s="184" t="str">
        <f t="shared" si="1"/>
        <v>Trung b×nh</v>
      </c>
      <c r="N22" s="330" t="s">
        <v>619</v>
      </c>
    </row>
    <row r="23" spans="1:14" ht="25.5" customHeight="1">
      <c r="A23" s="184">
        <v>17</v>
      </c>
      <c r="B23" s="105" t="s">
        <v>227</v>
      </c>
      <c r="C23" s="106" t="s">
        <v>228</v>
      </c>
      <c r="D23" s="337">
        <v>5</v>
      </c>
      <c r="E23" s="337">
        <v>6.3</v>
      </c>
      <c r="F23" s="337">
        <v>7.3</v>
      </c>
      <c r="G23" s="340">
        <v>5.5</v>
      </c>
      <c r="H23" s="337">
        <v>6</v>
      </c>
      <c r="I23" s="337">
        <v>5.6</v>
      </c>
      <c r="J23" s="347">
        <f t="shared" si="2"/>
        <v>6.045454545454546</v>
      </c>
      <c r="K23" s="327" t="str">
        <f t="shared" si="0"/>
        <v>TB.Kh¸</v>
      </c>
      <c r="L23" s="217">
        <v>7</v>
      </c>
      <c r="M23" s="184" t="str">
        <f t="shared" si="1"/>
        <v>Kh¸</v>
      </c>
      <c r="N23" s="330"/>
    </row>
    <row r="24" spans="1:14" ht="25.5" customHeight="1">
      <c r="A24" s="186">
        <v>18</v>
      </c>
      <c r="B24" s="107" t="s">
        <v>229</v>
      </c>
      <c r="C24" s="108" t="s">
        <v>230</v>
      </c>
      <c r="D24" s="343"/>
      <c r="E24" s="344">
        <v>5.6</v>
      </c>
      <c r="F24" s="343"/>
      <c r="G24" s="345"/>
      <c r="H24" s="343"/>
      <c r="I24" s="344">
        <v>5.5</v>
      </c>
      <c r="J24" s="348">
        <f t="shared" si="2"/>
        <v>2.2636363636363637</v>
      </c>
      <c r="K24" s="328" t="str">
        <f t="shared" si="0"/>
        <v>KÐm</v>
      </c>
      <c r="L24" s="218">
        <v>5.5</v>
      </c>
      <c r="M24" s="186" t="str">
        <f t="shared" si="1"/>
        <v>Trung b×nh</v>
      </c>
      <c r="N24" s="332" t="s">
        <v>620</v>
      </c>
    </row>
    <row r="25" spans="1:19" ht="16.5">
      <c r="A25" s="27" t="s">
        <v>143</v>
      </c>
      <c r="C25" s="87" t="s">
        <v>622</v>
      </c>
      <c r="D25" s="61"/>
      <c r="E25" s="61"/>
      <c r="G25" s="87" t="s">
        <v>623</v>
      </c>
      <c r="H25" s="87"/>
      <c r="I25" s="61"/>
      <c r="J25" s="45"/>
      <c r="L25" s="325" t="s">
        <v>625</v>
      </c>
      <c r="M25" s="264"/>
      <c r="N25" s="264"/>
      <c r="R25" s="44"/>
      <c r="S25" s="87" t="s">
        <v>624</v>
      </c>
    </row>
    <row r="26" spans="1:15" ht="16.5">
      <c r="A26" s="27"/>
      <c r="C26" s="87"/>
      <c r="D26" s="3"/>
      <c r="E26" s="3"/>
      <c r="G26" s="87"/>
      <c r="H26" s="61"/>
      <c r="I26" s="61"/>
      <c r="K26" s="45"/>
      <c r="L26" s="386" t="s">
        <v>550</v>
      </c>
      <c r="M26" s="386"/>
      <c r="N26" s="386"/>
      <c r="O26" s="45"/>
    </row>
    <row r="27" spans="2:15" ht="17.25">
      <c r="B27" s="404" t="s">
        <v>3</v>
      </c>
      <c r="C27" s="404"/>
      <c r="D27" s="404"/>
      <c r="E27" s="404"/>
      <c r="F27" s="404"/>
      <c r="G27" s="404" t="s">
        <v>465</v>
      </c>
      <c r="H27" s="404"/>
      <c r="I27" s="404"/>
      <c r="J27" s="404"/>
      <c r="K27" s="404"/>
      <c r="L27" s="404" t="s">
        <v>7</v>
      </c>
      <c r="M27" s="404"/>
      <c r="N27" s="404"/>
      <c r="O27" s="46"/>
    </row>
    <row r="28" spans="6:9" ht="15.75">
      <c r="F28" s="31"/>
      <c r="G28" s="30"/>
      <c r="H28" s="30"/>
      <c r="I28" s="30"/>
    </row>
    <row r="29" ht="12.75">
      <c r="I29" t="s">
        <v>138</v>
      </c>
    </row>
    <row r="31" spans="1:14" ht="16.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</row>
    <row r="32" spans="1:15" ht="18.75">
      <c r="A32" s="349"/>
      <c r="B32" s="431" t="s">
        <v>49</v>
      </c>
      <c r="C32" s="431"/>
      <c r="D32" s="431"/>
      <c r="E32" s="431"/>
      <c r="F32" s="431"/>
      <c r="G32" s="431" t="s">
        <v>6</v>
      </c>
      <c r="H32" s="431"/>
      <c r="I32" s="431"/>
      <c r="J32" s="431"/>
      <c r="K32" s="431"/>
      <c r="L32" s="431" t="s">
        <v>50</v>
      </c>
      <c r="M32" s="431"/>
      <c r="N32" s="431"/>
      <c r="O32" s="34"/>
    </row>
    <row r="33" spans="1:15" ht="12.75">
      <c r="A33" s="35"/>
      <c r="B33" s="35"/>
      <c r="C33" s="35"/>
      <c r="D33" s="35"/>
      <c r="E33" s="35"/>
      <c r="F33" s="402"/>
      <c r="G33" s="402"/>
      <c r="H33" s="402"/>
      <c r="I33" s="36"/>
      <c r="J33" s="36"/>
      <c r="K33" s="36"/>
      <c r="L33" s="36"/>
      <c r="M33" s="36"/>
      <c r="N33" s="36"/>
      <c r="O33" s="44"/>
    </row>
    <row r="34" spans="1:14" ht="15">
      <c r="A34" s="37" t="s">
        <v>605</v>
      </c>
      <c r="D34" s="37" t="s">
        <v>606</v>
      </c>
      <c r="H34" s="9"/>
      <c r="I34" s="9"/>
      <c r="K34" s="37" t="s">
        <v>608</v>
      </c>
      <c r="N34" s="2"/>
    </row>
    <row r="35" spans="1:14" ht="14.25">
      <c r="A35" s="37" t="s">
        <v>604</v>
      </c>
      <c r="D35" s="37" t="s">
        <v>607</v>
      </c>
      <c r="K35" s="37" t="s">
        <v>609</v>
      </c>
      <c r="M35" s="38"/>
      <c r="N35" s="37"/>
    </row>
    <row r="36" spans="1:13" ht="14.25">
      <c r="A36" s="37"/>
      <c r="D36" s="37"/>
      <c r="M36" s="29"/>
    </row>
    <row r="37" spans="9:14" ht="14.25">
      <c r="I37" s="29"/>
      <c r="J37" s="3"/>
      <c r="K37" s="3"/>
      <c r="L37" s="3"/>
      <c r="M37" s="3"/>
      <c r="N37" s="3"/>
    </row>
    <row r="38" ht="14.25">
      <c r="A38" s="29"/>
    </row>
  </sheetData>
  <mergeCells count="20">
    <mergeCell ref="L5:L6"/>
    <mergeCell ref="N5:N6"/>
    <mergeCell ref="F33:H33"/>
    <mergeCell ref="B32:F32"/>
    <mergeCell ref="B27:F27"/>
    <mergeCell ref="L26:N26"/>
    <mergeCell ref="L27:N27"/>
    <mergeCell ref="L32:N32"/>
    <mergeCell ref="G27:K27"/>
    <mergeCell ref="G32:K32"/>
    <mergeCell ref="B5:C6"/>
    <mergeCell ref="M5:M6"/>
    <mergeCell ref="K5:K6"/>
    <mergeCell ref="A1:I1"/>
    <mergeCell ref="J1:N1"/>
    <mergeCell ref="A2:N2"/>
    <mergeCell ref="J3:M3"/>
    <mergeCell ref="A4:N4"/>
    <mergeCell ref="A5:A6"/>
    <mergeCell ref="J5:J6"/>
  </mergeCells>
  <printOptions/>
  <pageMargins left="0.5" right="0.48" top="0.41" bottom="0.47" header="0.39" footer="0.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hc</cp:lastModifiedBy>
  <cp:lastPrinted>2016-03-17T21:24:45Z</cp:lastPrinted>
  <dcterms:created xsi:type="dcterms:W3CDTF">1996-10-14T23:33:28Z</dcterms:created>
  <dcterms:modified xsi:type="dcterms:W3CDTF">2016-03-28T07:15:45Z</dcterms:modified>
  <cp:category/>
  <cp:version/>
  <cp:contentType/>
  <cp:contentStatus/>
</cp:coreProperties>
</file>